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firstSheet="3" activeTab="6"/>
  </bookViews>
  <sheets>
    <sheet name="งบแสดงฐานะทางการเงิน (2)" sheetId="1" r:id="rId1"/>
    <sheet name="งบทดลอง (2)" sheetId="2" r:id="rId2"/>
    <sheet name="รายงานรับ-จ่ายเงินสด (2)" sheetId="3" r:id="rId3"/>
    <sheet name="หมายเหตุ1" sheetId="4" r:id="rId4"/>
    <sheet name="หมายเหตุ 2" sheetId="5" r:id="rId5"/>
    <sheet name="หมายเหตุ3" sheetId="6" r:id="rId6"/>
    <sheet name="งบทดลอง (ปรับปรุง)" sheetId="7" r:id="rId7"/>
    <sheet name="งบทดลองหลัง" sheetId="8" r:id="rId8"/>
  </sheets>
  <externalReferences>
    <externalReference r:id="rId11"/>
    <externalReference r:id="rId12"/>
  </externalReferences>
  <definedNames>
    <definedName name="_xlnm.Print_Area" localSheetId="1">'งบทดลอง (2)'!$A$1:$F$60</definedName>
    <definedName name="_xlnm.Print_Area" localSheetId="6">'งบทดลอง (ปรับปรุง)'!$A$1:$F$60</definedName>
    <definedName name="_xlnm.Print_Area" localSheetId="2">'รายงานรับ-จ่ายเงินสด (2)'!$A$1:$I$102</definedName>
    <definedName name="_xlnm.Print_Titles" localSheetId="3">'หมายเหตุ1'!$1:$6</definedName>
  </definedNames>
  <calcPr fullCalcOnLoad="1"/>
</workbook>
</file>

<file path=xl/sharedStrings.xml><?xml version="1.0" encoding="utf-8"?>
<sst xmlns="http://schemas.openxmlformats.org/spreadsheetml/2006/main" count="438" uniqueCount="330">
  <si>
    <t>องค์การบริหารส่วนตำบลเมืองนาท     อำเภอขามสะแกแสง    จังหวัดนครราชสีมา</t>
  </si>
  <si>
    <t xml:space="preserve"> งบทดลอง    (ก่อนปิดบัญชี)</t>
  </si>
  <si>
    <t xml:space="preserve"> ณ     วันที่    30  เดือน   กันยายน  พ.ศ.  2556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</si>
  <si>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</si>
  <si>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</si>
  <si>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</si>
  <si>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</si>
  <si>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</si>
  <si>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</si>
  <si>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>010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</si>
  <si>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</si>
  <si>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</si>
  <si>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</si>
  <si>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</si>
  <si>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 xml:space="preserve">                    ธกส.      -  กระแสรายวัน</t>
  </si>
  <si>
    <t>ลูกหนี้ - ภาษีบำรุงท้องที่</t>
  </si>
  <si>
    <t>ลูกหนี้- เงินทุนโครงการเศรษฐกิจชุมชน</t>
  </si>
  <si>
    <t>ลูกหนี้เงินยืมงบประมาณ</t>
  </si>
  <si>
    <t>บัญชีรายได้ค้างรับ</t>
  </si>
  <si>
    <t>ลูกหนี้เงินยืมเงินสะสม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</si>
  <si>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</si>
  <si>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</si>
  <si>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</si>
  <si>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</si>
  <si>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</si>
  <si>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</si>
  <si>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</si>
  <si>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</si>
  <si>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</si>
  <si>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ครุภัณฑ์</t>
  </si>
  <si>
    <t>ค่าที่ดินและสิ่งก่อสร้าง</t>
  </si>
  <si>
    <t>รายจ่ายอื่น</t>
  </si>
  <si>
    <t>เงินอุดหนุนเฉพาะกิจ (หมายเหตุ 3)</t>
  </si>
  <si>
    <t>รายรับ (หมายเหตุ 1)</t>
  </si>
  <si>
    <t>เงินรับฝาก (หมายเหตุ 2)</t>
  </si>
  <si>
    <t>เบิกเกินรับคืน</t>
  </si>
  <si>
    <t>บัญชีรายจ่ายค้างจ่าย</t>
  </si>
  <si>
    <t>บัญชีรายจ่ายรอจ่าย</t>
  </si>
  <si>
    <t>เงินอุดหนุนเฉพาะกิจค้างจ่าย</t>
  </si>
  <si>
    <t>เงินรับฝาก-รอส่งคืนจังหวัด</t>
  </si>
  <si>
    <t>บัญชีเงินทุนโครงการเศรษฐกิจชุมชน</t>
  </si>
  <si>
    <t xml:space="preserve">เงินสะสม </t>
  </si>
  <si>
    <t xml:space="preserve">เงินทุนสำรองเงินสะสม </t>
  </si>
  <si>
    <t>องค์การบริหารส่วนตำบลเมืองนาท</t>
  </si>
  <si>
    <t>อำเภอขามสะแกแสง   จังหวัดนครราชสีมา</t>
  </si>
  <si>
    <t xml:space="preserve">  ปีงบประมาณ    2556</t>
  </si>
  <si>
    <t>รายงาน  รับ  -  จ่าย   เงินสด</t>
  </si>
  <si>
    <t xml:space="preserve">                          ประจำเดือน   กันยายน  พ.ศ.   2556</t>
  </si>
  <si>
    <t>จนถึงปัจจุบัน</t>
  </si>
  <si>
    <t>เดือนนี้</t>
  </si>
  <si>
    <t>ประมาณการ</t>
  </si>
  <si>
    <t>เกิดขึ้นจริง</t>
  </si>
  <si>
    <t>รหัสบัญชี</t>
  </si>
  <si>
    <t>บาท</t>
  </si>
  <si>
    <t>ยอดยกมา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</si>
  <si>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</si>
  <si>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>ภาษีอากร</t>
  </si>
  <si>
    <t xml:space="preserve"> 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</si>
  <si>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</si>
  <si>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</si>
  <si>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</si>
  <si>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</si>
  <si>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 xml:space="preserve">                                                                                      </t>
  </si>
  <si>
    <t>รายได้จากทุน</t>
  </si>
  <si>
    <t>ภาษีจัดสรร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</si>
  <si>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</si>
  <si>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</si>
  <si>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</si>
  <si>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</si>
  <si>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</si>
  <si>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เงินอุดหนุนเฉพาะกิจค้างจ่าย </t>
  </si>
  <si>
    <t>รายจ่ายค้างจ่าย</t>
  </si>
  <si>
    <t>รายจ่ายรอจ่าย</t>
  </si>
  <si>
    <t>รับฝาก  (หมายเหตุ 2)</t>
  </si>
  <si>
    <t>เงินสะสม</t>
  </si>
  <si>
    <t>ลูกหนี้ภาษีบำรุงท้องที่</t>
  </si>
  <si>
    <t>ลูกหนี้เศรษฐกิจชุมชน</t>
  </si>
  <si>
    <t>เงินยืมงบประมาณ</t>
  </si>
  <si>
    <t>เงินยืมเงินสะสม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</si>
  <si>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</si>
  <si>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</si>
  <si>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</si>
  <si>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</si>
  <si>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>รวมจ่ายงบฯ</t>
  </si>
  <si>
    <t>ค้างจ่าย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</si>
  <si>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</si>
  <si>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</si>
  <si>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</si>
  <si>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>รอจ่าย</t>
  </si>
  <si>
    <t xml:space="preserve">        ค่าใช้สอย</t>
  </si>
  <si>
    <t xml:space="preserve">        ค่าใช่สอย</t>
  </si>
  <si>
    <t xml:space="preserve">        ค่าวัสดุ</t>
  </si>
  <si>
    <t xml:space="preserve">         ค่าวัสดุ</t>
  </si>
  <si>
    <t xml:space="preserve">        ค่าสาธารณูปโภค</t>
  </si>
  <si>
    <t xml:space="preserve"> 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</si>
  <si>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</si>
  <si>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</si>
  <si>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</si>
  <si>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</si>
  <si>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</si>
  <si>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</si>
  <si>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</si>
  <si>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</si>
  <si>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</si>
  <si>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เงินรับฝาก(หมายเหตุ 2)</t>
  </si>
  <si>
    <t xml:space="preserve">     ลูกหนี้เศรษฐกิจชุมชน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</si>
  <si>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</si>
  <si>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</si>
  <si>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     รวมรายจ่าย</t>
  </si>
  <si>
    <t xml:space="preserve">            สูงกว่า</t>
  </si>
  <si>
    <t xml:space="preserve">             รายรับ                                    รายจ่าย</t>
  </si>
  <si>
    <t xml:space="preserve">            ( ต่ำกว่า )</t>
  </si>
  <si>
    <t xml:space="preserve">                                 ยอดยกไป</t>
  </si>
  <si>
    <t>รายรับจริงประกอบงบทดลองและรายงานรับ-จ่ายเงินสด</t>
  </si>
  <si>
    <t>วันที่      30 กันยายน  2556</t>
  </si>
  <si>
    <t>รับจริงทั้งปี</t>
  </si>
  <si>
    <t>รายได้จัดเก็บเอง</t>
  </si>
  <si>
    <t>หมวดภาษีอากร</t>
  </si>
  <si>
    <t>0100</t>
  </si>
  <si>
    <t>(1) ภาษีโรงเรือนและทีดิน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</si>
  <si>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</si>
  <si>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</si>
  <si>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</si>
  <si>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</si>
  <si>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</si>
  <si>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อากรการฆ่าสัตว์</t>
  </si>
  <si>
    <t>0104</t>
  </si>
  <si>
    <t>(5) ภาษีบำรุง อบจ.จากสถานค้าปลีกยาสูบ</t>
  </si>
  <si>
    <t>0105</t>
  </si>
  <si>
    <t>(6) ภาษีบำรุง อบจ.จากสถานค้าปลีกน้ำมัน</t>
  </si>
  <si>
    <t>0106</t>
  </si>
  <si>
    <t>รวม</t>
  </si>
  <si>
    <t>หมวดค่าธรรมเนียม ค่าปรับและใบอนุญาต</t>
  </si>
  <si>
    <t>0120</t>
  </si>
  <si>
    <t>(1) ค่าธรรมเนียมเกี่ยวกับควบคุมการฆ่าสัตว์และจำหน่ายเนื้อสัตว์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</si>
  <si>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</si>
  <si>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</si>
  <si>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</si>
  <si>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</si>
  <si>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</si>
  <si>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</si>
  <si>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</si>
  <si>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</si>
  <si>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</si>
  <si>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ค่าธรรมเนียมเก็บและขนขยะมูลฝอย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</si>
  <si>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</si>
  <si>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</si>
  <si>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</si>
  <si>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ค่าธรรมเนียมในการออกหนังสือรับรองการแจ้งการจัดตั้งสถานที่จำหน่าย</t>
  </si>
  <si>
    <t>0128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</si>
  <si>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</si>
  <si>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</si>
  <si>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0129</t>
  </si>
  <si>
    <t>(10) ค่าธรรมเนียมปิดแผ่นป้ายประกาศหรือเขียนข้อความหรือภาพ ติดตั้ง เขียน</t>
  </si>
  <si>
    <t>0130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</si>
  <si>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</si>
  <si>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</si>
  <si>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0131</t>
  </si>
  <si>
    <t>(12) ค่าธรรมเนียมเกี่ยวกับบัตรประจำตัวประชาชน</t>
  </si>
  <si>
    <t>0132</t>
  </si>
  <si>
    <t>(13) ค่าธรรมเนียมเกี่ยวกับโรคพิษสุนัขบ้า</t>
  </si>
  <si>
    <t>0133</t>
  </si>
  <si>
    <t>(14) ค่าธรรมเนียมเกี่ยวกับการส่งเสริมและรักษาคุณภาพสิ่งแวดล้อมแห่งชาติ</t>
  </si>
  <si>
    <t>0134</t>
  </si>
  <si>
    <t>(15) ค่าธรรมเนียมบำรุง อบจ.จากผู้เข้าพักโรงแรม</t>
  </si>
  <si>
    <t>0135</t>
  </si>
  <si>
    <t>(16) ค่าปรับผู้กระทำผิดกฎหมายการจัดระเบียบจอดยานยนต์</t>
  </si>
  <si>
    <t>0136</t>
  </si>
  <si>
    <t>(17) ค่าปรับผู้กระทำผิดกฎหมายจราจรทางบก</t>
  </si>
  <si>
    <t>0137</t>
  </si>
  <si>
    <t>(18) ค่าปรับผู้กระทำผิดกฎหมายการป้องกันและระงับอัคคีภัย</t>
  </si>
  <si>
    <t>0138</t>
  </si>
  <si>
    <t>(19) ค่าปรับผู้กระทำผิดกฎหมายและข้อบังคับท้องถิ่น</t>
  </si>
  <si>
    <t>0139</t>
  </si>
  <si>
    <t>(20) ค่าปรับการผิดสัญญา</t>
  </si>
  <si>
    <t>0140</t>
  </si>
  <si>
    <t>(21) ค่าปรับอื่นๆ</t>
  </si>
  <si>
    <t>0141</t>
  </si>
  <si>
    <t>(22) ค่าใบอนุญาตรับทำการเก็บ ขน หรือกำจัด สิ่งปฏิกูลหรือมูลฝอย</t>
  </si>
  <si>
    <t>0142</t>
  </si>
  <si>
    <t>(23) ค่าใบอนุญาตจัดตั้งตลาด</t>
  </si>
  <si>
    <t>0143</t>
  </si>
  <si>
    <t>(24) ค่าใบอนุญาตจัดตั้งสถานที่จำหน่ายอาหารหรือสถานที่สะสมอาหารใน</t>
  </si>
  <si>
    <t>0144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</si>
  <si>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</si>
  <si>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</si>
  <si>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</si>
  <si>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</si>
  <si>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0146</t>
  </si>
  <si>
    <t>(27) ค่าใบอนุญาตเกี่ยวกับการโฆษณาโดยใช้เครื่องขยายเสียง</t>
  </si>
  <si>
    <t>0147</t>
  </si>
  <si>
    <t>(28) ค่าใบอนุญาตอื่นๆ</t>
  </si>
  <si>
    <t>0148</t>
  </si>
  <si>
    <t>(29) ค่าธรรมเนียมอื่นๆ</t>
  </si>
  <si>
    <t>0149</t>
  </si>
  <si>
    <t>(30) ค่าอนุญาตให้ใช้สถานที่ประกอบกิจการที่เป็นอันตรายต่อสุขภาพ</t>
  </si>
  <si>
    <t>หมวดรายได้จากทรัพย์สิน</t>
  </si>
  <si>
    <t>(1) ค่าเช่าที่ดิน</t>
  </si>
  <si>
    <t>0200</t>
  </si>
  <si>
    <t>(2) ค่าเช่าหรือค่าบริการสถานที่</t>
  </si>
  <si>
    <t>0201</t>
  </si>
  <si>
    <t>(3) ดอกเบี้ย</t>
  </si>
  <si>
    <t>0202</t>
  </si>
  <si>
    <t>(4) เงินปันผลหรือเงินรางวัลต่างๆ</t>
  </si>
  <si>
    <t>0203</t>
  </si>
  <si>
    <t>(5) ค่าตอบแทนตามที่กฎหมายกำหนด</t>
  </si>
  <si>
    <t>0204</t>
  </si>
  <si>
    <t>หมวดรายได้จากสาธารณูปโภคและการพาณิชย์</t>
  </si>
  <si>
    <t>0250</t>
  </si>
  <si>
    <t>(1) เงินช่วยเหลือท้องถิ่นจากกิจการเฉพาะการ</t>
  </si>
  <si>
    <t>0251</t>
  </si>
  <si>
    <t>(2) เงินสะสมจากการโอนกิจการสาธารณูปโภคหรือการพาณิชย์</t>
  </si>
  <si>
    <t>0252</t>
  </si>
  <si>
    <t>(3) รายได้จากสาธารณูปโภคและการพาณิชย์</t>
  </si>
  <si>
    <t>0253</t>
  </si>
  <si>
    <t>หมวดรายได้เบ็ดเตล็ด</t>
  </si>
  <si>
    <t>(1) เงินที่มีผู้อุทิศให้</t>
  </si>
  <si>
    <t>0300</t>
  </si>
  <si>
    <t>(2) ค่าขายแบบแปลน</t>
  </si>
  <si>
    <t>0301</t>
  </si>
  <si>
    <t>(3) ค่าเขียนแบบแปลน</t>
  </si>
  <si>
    <t>0302</t>
  </si>
  <si>
    <t>(4) ค่าจำหน่ายแบบพิมพ์และคำร้อง</t>
  </si>
  <si>
    <t>0303</t>
  </si>
  <si>
    <t>(5) ค่ารับรองสำเนาและถ่ายเอกสาร</t>
  </si>
  <si>
    <t>0304</t>
  </si>
  <si>
    <t>(6) ค่าสมัคสามาชิกห้องสมุด</t>
  </si>
  <si>
    <t>0305</t>
  </si>
  <si>
    <t>(7) รายได้เบ็ดเตล็ดอื่นๆ</t>
  </si>
  <si>
    <t>0306</t>
  </si>
  <si>
    <t>หมวดรายได้จากทุน</t>
  </si>
  <si>
    <t>0350</t>
  </si>
  <si>
    <t>(1)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</si>
  <si>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</si>
  <si>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 หมวดภาษีจัดสรร</t>
  </si>
  <si>
    <t>1000</t>
  </si>
  <si>
    <t>(1) ภาษีมูลค่าเพิ่ม</t>
  </si>
  <si>
    <t>1002</t>
  </si>
  <si>
    <t xml:space="preserve"> - ( 1 ใน 9)</t>
  </si>
  <si>
    <t xml:space="preserve"> - พรบ. กำหนดแผนฯจากภาษีมูลค่าเพิ่ม</t>
  </si>
  <si>
    <t>(2) ภาษีธุรกิจเฉพาะ</t>
  </si>
  <si>
    <t>1004</t>
  </si>
  <si>
    <t>(3) ภาษีสุราและเบียร์</t>
  </si>
  <si>
    <t>1005</t>
  </si>
  <si>
    <t>(4) ภาษีสรรพสามิต</t>
  </si>
  <si>
    <t>1006</t>
  </si>
  <si>
    <t>(5) ภาษีและค่าธรรมเนียมรถยนต์และล้อเลื่อน</t>
  </si>
  <si>
    <t>1001</t>
  </si>
  <si>
    <t>(6) ค่าธรรมเนียมจดทะเบียนอสังหาริมทรัพย์และนิติกรรมที่ดิน</t>
  </si>
  <si>
    <t>1013</t>
  </si>
  <si>
    <t xml:space="preserve">                                </t>
  </si>
  <si>
    <t>(7) ภาษีการพนัน</t>
  </si>
  <si>
    <t>1007</t>
  </si>
  <si>
    <t>(8) ค่าภาคหลวงแร่</t>
  </si>
  <si>
    <t>1010</t>
  </si>
  <si>
    <t>(9) ค่าภาคหลวงปิโตรเลียม</t>
  </si>
  <si>
    <t>1011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</si>
  <si>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</si>
  <si>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</si>
  <si>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</si>
  <si>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รวมรายได้ทั้งสิ้น</t>
  </si>
  <si>
    <t>เงินอุดหนุนเฉพาะกิจ</t>
  </si>
  <si>
    <t>(1) เงินอุดหนุนเฉพาะกิจ(เบี้ยยังชีพคนชรา)</t>
  </si>
  <si>
    <t>3000</t>
  </si>
  <si>
    <t>(2) เงินอุดหนุนเฉพาะกิจ(เบี้ยยังชีพผู้พิการหรือทุพพลภาพ)</t>
  </si>
  <si>
    <t>รวมทั้งสิ้น</t>
  </si>
  <si>
    <t>รายละเอียด ประกอบงบทดลองและรายงานรับ-จ่ายเงินสด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</si>
  <si>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</si>
  <si>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ยกมา</t>
  </si>
  <si>
    <t>รับ</t>
  </si>
  <si>
    <t>จ่าย</t>
  </si>
  <si>
    <t>คงเหลือ</t>
  </si>
  <si>
    <t>ภาษีหัก ณ ที่จ่าย</t>
  </si>
  <si>
    <t>เงินค้ำประกันสัญญา</t>
  </si>
  <si>
    <t>ค่าใช้จ่าย ภบท 5 %</t>
  </si>
  <si>
    <t>ค่าใช้จ่าย ภบท 6 %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</si>
  <si>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</si>
  <si>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</si>
  <si>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บัญชีโครงการเศรษฐกิจชุมชน</t>
  </si>
  <si>
    <t>ประกอบงบทดลอง</t>
  </si>
  <si>
    <t>ประจำเดือน กันยายน 2556</t>
  </si>
  <si>
    <t>รัฐบาลจัดสรร</t>
  </si>
  <si>
    <t>รับคืน</t>
  </si>
  <si>
    <t>หมายเหตุ</t>
  </si>
  <si>
    <t>1.เงินอุดหนุนเฉพาะกิจ-เบี้ยยังชีพผู้สูงอายุ</t>
  </si>
  <si>
    <t>2.เงินอุดหนุนเฉพาะกิจ-เบี้ยยังชีพคนพิการ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</si>
  <si>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</si>
  <si>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</si>
  <si>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งบทดลอง    (ปรับปรุงบัญชี)</t>
  </si>
  <si>
    <t xml:space="preserve"> งบทดลอง    (หลังปิดบัญชี)</t>
  </si>
  <si>
    <t xml:space="preserve"> ณ     วันที่    30   เดือน   กันยายน  พ.ศ.  2555</t>
  </si>
  <si>
    <t xml:space="preserve">  เงินฝากธนาคารกรุงไทย   -  ออมทรัพย์   301-6-09120-7</t>
  </si>
  <si>
    <t xml:space="preserve">  เงินฝาก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</si>
  <si>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</si>
  <si>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</si>
  <si>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 xml:space="preserve">ลูกหนี้  -เงินทุนโครงการเศรษฐกิจชุมชน  </t>
  </si>
  <si>
    <t xml:space="preserve">เงินรับฝาก  </t>
  </si>
  <si>
    <t>เงินอุดหนุนค้างจ่าย</t>
  </si>
  <si>
    <t>เงินทุนสำรองเงินสะสม</t>
  </si>
  <si>
    <t>งบแสดงฐานะทางการเงิน</t>
  </si>
  <si>
    <t>หนี้สินและเงินสะสม</t>
  </si>
  <si>
    <t>องค์การบริหารส่วนตำบลเมืองนาท    อำเภอขามสะแกแสง    จังหวัดนครราชสีมา</t>
  </si>
  <si>
    <t>ณ     วันที่     30     เดือน   กันยายน     พ.ศ.    2556</t>
  </si>
  <si>
    <t>ทรัพย์สิน</t>
  </si>
  <si>
    <t xml:space="preserve">  ทรัพย์สินตามงบทรัพย์สิน (หมายเหตุ1)</t>
  </si>
  <si>
    <t xml:space="preserve">  ทุนทรัพย์สิน</t>
  </si>
  <si>
    <t>หนี้สิน</t>
  </si>
  <si>
    <t xml:space="preserve">  เงินคงเหลือ   เมื่อวันที่   30   กันยายน    2555</t>
  </si>
  <si>
    <t xml:space="preserve">  เงินรับฝาก  (หมายเหตุ 4)   </t>
  </si>
  <si>
    <t xml:space="preserve">  เงินฝากออมทรัพย์                      เลขที่ 301-6-09120-7</t>
  </si>
  <si>
    <t xml:space="preserve">  รายจ่ายค้างจ่าย   ( หมายเหตุ 5)</t>
  </si>
  <si>
    <t xml:space="preserve">  เงินฝาก ธกส. ออมทรัพย์            เลขที่  291-2-49401-5</t>
  </si>
  <si>
    <t xml:space="preserve">  รายจ่ายรอจ่าย  (หมายเหตุ 6)</t>
  </si>
  <si>
    <t xml:space="preserve">  เงินฝากโครงการถ่ายโอนฯ         เลขที่  291-2-56813-5</t>
  </si>
  <si>
    <t xml:space="preserve">  เงินอุดหนุนเฉพาะกิจค้างจ่าย (หมายเหตุ 7)</t>
  </si>
  <si>
    <t xml:space="preserve">  ลูกหนี้ - บัญชีเงินทุนโครงการเศรษฐกิจชุมชน (หมายเหตุ 2)</t>
  </si>
  <si>
    <t xml:space="preserve">  เงินนอกงบประมาณ -เงินทุนโครงการเศรษฐกิจชุมชน(บ/ชที่ 2)</t>
  </si>
  <si>
    <t xml:space="preserve">  บัญชีรายได้ค้างรับ (หมายเหตุ 3)</t>
  </si>
  <si>
    <t xml:space="preserve">  เงินทุนสำรองเงินสะสม</t>
  </si>
  <si>
    <r>
      <t xml:space="preserve">เงินสะสม </t>
    </r>
    <r>
      <rPr>
        <sz val="14"/>
        <rFont val="TH SarabunPSK"/>
        <family val="2"/>
      </rPr>
      <t xml:space="preserve">  (หมายหตุ8)</t>
    </r>
  </si>
  <si>
    <t xml:space="preserve">  เงินสะสมยกมา  เมื่อวันที่   1  ตุลาคม   2554</t>
  </si>
  <si>
    <r>
      <t xml:space="preserve">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รายรับจริงงวดนี้สูงกว่าจ่ายจริง</t>
    </r>
  </si>
  <si>
    <t xml:space="preserve">         เงินคืนเศรษฐกิจชุมชน ม.3</t>
  </si>
  <si>
    <t xml:space="preserve">         คืนเงินตกเบิกผู้บริหาร/สมาชิก</t>
  </si>
  <si>
    <t xml:space="preserve">         รายได้ค้างรับ</t>
  </si>
  <si>
    <t xml:space="preserve">         รายจ่ายรอจ่าย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</si>
  <si>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จ่ายขาดเงินสะสม</t>
    </r>
  </si>
  <si>
    <t xml:space="preserve">         สำรองเงินสะสม</t>
  </si>
  <si>
    <t xml:space="preserve">         ลูกหนี้ภาษีบำรุงท้องที่</t>
  </si>
  <si>
    <t xml:space="preserve">          เงินสะสม   ณ   วันที่   30   กันยายน   2555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</si>
</sst>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00"/>
  </numFmts>
  <fonts count="5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b/>
      <sz val="17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8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164" fontId="19" fillId="0" borderId="0" xfId="33" applyFont="1" applyAlignment="1">
      <alignment/>
    </xf>
    <xf numFmtId="0" fontId="18" fillId="0" borderId="10" xfId="54" applyFont="1" applyBorder="1" applyAlignment="1">
      <alignment horizontal="center"/>
      <protection/>
    </xf>
    <xf numFmtId="0" fontId="18" fillId="0" borderId="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8" fillId="0" borderId="11" xfId="54" applyFont="1" applyBorder="1" applyAlignment="1">
      <alignment horizontal="center"/>
      <protection/>
    </xf>
    <xf numFmtId="0" fontId="18" fillId="0" borderId="12" xfId="54" applyFont="1" applyBorder="1" applyAlignment="1">
      <alignment horizontal="center"/>
      <protection/>
    </xf>
    <xf numFmtId="0" fontId="18" fillId="0" borderId="11" xfId="54" applyFont="1" applyFill="1" applyBorder="1" applyAlignment="1">
      <alignment horizontal="center"/>
      <protection/>
    </xf>
    <xf numFmtId="0" fontId="19" fillId="0" borderId="13" xfId="54" applyFont="1" applyBorder="1" applyAlignment="1">
      <alignment horizontal="center"/>
      <protection/>
    </xf>
    <xf numFmtId="0" fontId="19" fillId="0" borderId="14" xfId="54" applyFont="1" applyFill="1" applyBorder="1" applyAlignment="1">
      <alignment horizontal="center"/>
      <protection/>
    </xf>
    <xf numFmtId="0" fontId="19" fillId="0" borderId="15" xfId="54" applyFont="1" applyBorder="1">
      <alignment/>
      <protection/>
    </xf>
    <xf numFmtId="0" fontId="19" fillId="0" borderId="16" xfId="54" applyFont="1" applyBorder="1" applyAlignment="1">
      <alignment horizontal="center"/>
      <protection/>
    </xf>
    <xf numFmtId="0" fontId="19" fillId="0" borderId="15" xfId="54" applyFont="1" applyFill="1" applyBorder="1">
      <alignment/>
      <protection/>
    </xf>
    <xf numFmtId="0" fontId="19" fillId="0" borderId="14" xfId="54" applyFont="1" applyBorder="1">
      <alignment/>
      <protection/>
    </xf>
    <xf numFmtId="49" fontId="19" fillId="0" borderId="13" xfId="54" applyNumberFormat="1" applyFont="1" applyBorder="1" applyAlignment="1">
      <alignment horizontal="center"/>
      <protection/>
    </xf>
    <xf numFmtId="164" fontId="19" fillId="0" borderId="14" xfId="33" applyFont="1" applyFill="1" applyBorder="1" applyAlignment="1">
      <alignment horizontal="center"/>
    </xf>
    <xf numFmtId="0" fontId="19" fillId="0" borderId="14" xfId="54" applyFont="1" applyFill="1" applyBorder="1">
      <alignment/>
      <protection/>
    </xf>
    <xf numFmtId="165" fontId="19" fillId="0" borderId="14" xfId="54" applyNumberFormat="1" applyFont="1" applyBorder="1" applyAlignment="1">
      <alignment horizontal="center"/>
      <protection/>
    </xf>
    <xf numFmtId="164" fontId="19" fillId="0" borderId="14" xfId="33" applyFont="1" applyFill="1" applyBorder="1" applyAlignment="1">
      <alignment/>
    </xf>
    <xf numFmtId="164" fontId="19" fillId="0" borderId="0" xfId="54" applyNumberFormat="1" applyFont="1">
      <alignment/>
      <protection/>
    </xf>
    <xf numFmtId="0" fontId="19" fillId="0" borderId="13" xfId="54" applyFont="1" applyBorder="1">
      <alignment/>
      <protection/>
    </xf>
    <xf numFmtId="0" fontId="19" fillId="0" borderId="14" xfId="54" applyFont="1" applyBorder="1" applyAlignment="1">
      <alignment horizontal="center"/>
      <protection/>
    </xf>
    <xf numFmtId="0" fontId="19" fillId="0" borderId="16" xfId="54" applyFont="1" applyBorder="1">
      <alignment/>
      <protection/>
    </xf>
    <xf numFmtId="0" fontId="19" fillId="0" borderId="15" xfId="54" applyFont="1" applyBorder="1" applyAlignment="1">
      <alignment horizontal="center"/>
      <protection/>
    </xf>
    <xf numFmtId="164" fontId="19" fillId="0" borderId="15" xfId="33" applyFont="1" applyFill="1" applyBorder="1" applyAlignment="1">
      <alignment horizontal="center"/>
    </xf>
    <xf numFmtId="164" fontId="19" fillId="0" borderId="15" xfId="33" applyFont="1" applyFill="1" applyBorder="1" applyAlignment="1">
      <alignment/>
    </xf>
    <xf numFmtId="0" fontId="19" fillId="0" borderId="0" xfId="54" applyFont="1" applyBorder="1">
      <alignment/>
      <protection/>
    </xf>
    <xf numFmtId="0" fontId="19" fillId="0" borderId="17" xfId="54" applyFont="1" applyBorder="1" applyAlignment="1">
      <alignment horizontal="center"/>
      <protection/>
    </xf>
    <xf numFmtId="164" fontId="18" fillId="0" borderId="18" xfId="33" applyFont="1" applyFill="1" applyBorder="1" applyAlignment="1">
      <alignment/>
    </xf>
    <xf numFmtId="164" fontId="19" fillId="0" borderId="0" xfId="33" applyFont="1" applyBorder="1" applyAlignment="1">
      <alignment/>
    </xf>
    <xf numFmtId="0" fontId="19" fillId="0" borderId="0" xfId="54" applyFont="1" applyBorder="1" applyAlignment="1">
      <alignment/>
      <protection/>
    </xf>
    <xf numFmtId="165" fontId="19" fillId="0" borderId="0" xfId="54" applyNumberFormat="1" applyFont="1" applyBorder="1" applyAlignment="1">
      <alignment horizontal="center"/>
      <protection/>
    </xf>
    <xf numFmtId="164" fontId="19" fillId="0" borderId="0" xfId="33" applyFont="1" applyFill="1" applyBorder="1" applyAlignment="1">
      <alignment horizontal="center"/>
    </xf>
    <xf numFmtId="164" fontId="19" fillId="0" borderId="0" xfId="33" applyFont="1" applyFill="1" applyBorder="1" applyAlignment="1">
      <alignment/>
    </xf>
    <xf numFmtId="0" fontId="19" fillId="0" borderId="0" xfId="54" applyFont="1" applyBorder="1" applyAlignment="1">
      <alignment horizontal="center"/>
      <protection/>
    </xf>
    <xf numFmtId="164" fontId="18" fillId="0" borderId="0" xfId="33" applyFont="1" applyFill="1" applyBorder="1" applyAlignment="1">
      <alignment/>
    </xf>
    <xf numFmtId="164" fontId="18" fillId="0" borderId="0" xfId="33" applyFont="1" applyBorder="1" applyAlignment="1">
      <alignment/>
    </xf>
    <xf numFmtId="0" fontId="19" fillId="0" borderId="0" xfId="54" applyFont="1" applyFill="1" applyBorder="1" applyAlignment="1">
      <alignment/>
      <protection/>
    </xf>
    <xf numFmtId="0" fontId="18" fillId="0" borderId="0" xfId="54" applyFont="1" applyFill="1" applyBorder="1" applyAlignment="1">
      <alignment/>
      <protection/>
    </xf>
    <xf numFmtId="0" fontId="19" fillId="0" borderId="0" xfId="54" applyFont="1" applyFill="1">
      <alignment/>
      <protection/>
    </xf>
    <xf numFmtId="0" fontId="20" fillId="0" borderId="0" xfId="54" applyFont="1" applyAlignment="1">
      <alignment horizontal="center"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20" fillId="0" borderId="0" xfId="54" applyFont="1">
      <alignment/>
      <protection/>
    </xf>
    <xf numFmtId="0" fontId="21" fillId="0" borderId="19" xfId="54" applyFont="1" applyBorder="1">
      <alignment/>
      <protection/>
    </xf>
    <xf numFmtId="0" fontId="21" fillId="0" borderId="13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21" fillId="0" borderId="13" xfId="54" applyFont="1" applyBorder="1">
      <alignment/>
      <protection/>
    </xf>
    <xf numFmtId="0" fontId="21" fillId="0" borderId="14" xfId="54" applyFont="1" applyBorder="1">
      <alignment/>
      <protection/>
    </xf>
    <xf numFmtId="0" fontId="21" fillId="0" borderId="20" xfId="54" applyFont="1" applyBorder="1" applyAlignment="1">
      <alignment horizontal="center"/>
      <protection/>
    </xf>
    <xf numFmtId="0" fontId="21" fillId="0" borderId="12" xfId="54" applyFont="1" applyBorder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21" xfId="54" applyFont="1" applyBorder="1">
      <alignment/>
      <protection/>
    </xf>
    <xf numFmtId="0" fontId="21" fillId="0" borderId="18" xfId="54" applyFont="1" applyBorder="1">
      <alignment/>
      <protection/>
    </xf>
    <xf numFmtId="0" fontId="21" fillId="0" borderId="18" xfId="54" applyFont="1" applyBorder="1" applyAlignment="1">
      <alignment horizontal="center"/>
      <protection/>
    </xf>
    <xf numFmtId="164" fontId="21" fillId="0" borderId="13" xfId="33" applyFont="1" applyBorder="1" applyAlignment="1">
      <alignment/>
    </xf>
    <xf numFmtId="164" fontId="21" fillId="0" borderId="20" xfId="33" applyFont="1" applyBorder="1" applyAlignment="1">
      <alignment/>
    </xf>
    <xf numFmtId="164" fontId="21" fillId="0" borderId="14" xfId="33" applyFont="1" applyBorder="1" applyAlignment="1">
      <alignment/>
    </xf>
    <xf numFmtId="0" fontId="23" fillId="0" borderId="0" xfId="54" applyFont="1">
      <alignment/>
      <protection/>
    </xf>
    <xf numFmtId="166" fontId="21" fillId="0" borderId="14" xfId="54" applyNumberFormat="1" applyFont="1" applyBorder="1" applyAlignment="1">
      <alignment horizontal="center"/>
      <protection/>
    </xf>
    <xf numFmtId="164" fontId="21" fillId="0" borderId="14" xfId="33" applyFont="1" applyBorder="1" applyAlignment="1">
      <alignment horizontal="right"/>
    </xf>
    <xf numFmtId="164" fontId="21" fillId="0" borderId="13" xfId="33" applyFont="1" applyBorder="1" applyAlignment="1">
      <alignment horizontal="center"/>
    </xf>
    <xf numFmtId="164" fontId="21" fillId="0" borderId="22" xfId="33" applyFont="1" applyBorder="1" applyAlignment="1">
      <alignment/>
    </xf>
    <xf numFmtId="164" fontId="21" fillId="0" borderId="23" xfId="33" applyFont="1" applyBorder="1" applyAlignment="1">
      <alignment/>
    </xf>
    <xf numFmtId="164" fontId="21" fillId="0" borderId="24" xfId="33" applyFont="1" applyBorder="1" applyAlignment="1">
      <alignment/>
    </xf>
    <xf numFmtId="164" fontId="21" fillId="0" borderId="0" xfId="33" applyFont="1" applyBorder="1" applyAlignment="1">
      <alignment/>
    </xf>
    <xf numFmtId="164" fontId="21" fillId="0" borderId="17" xfId="33" applyFont="1" applyBorder="1" applyAlignment="1">
      <alignment/>
    </xf>
    <xf numFmtId="165" fontId="21" fillId="0" borderId="14" xfId="54" applyNumberFormat="1" applyFont="1" applyBorder="1" applyAlignment="1">
      <alignment horizontal="center"/>
      <protection/>
    </xf>
    <xf numFmtId="164" fontId="21" fillId="0" borderId="25" xfId="33" applyFont="1" applyBorder="1" applyAlignment="1">
      <alignment/>
    </xf>
    <xf numFmtId="166" fontId="21" fillId="0" borderId="15" xfId="54" applyNumberFormat="1" applyFont="1" applyBorder="1" applyAlignment="1">
      <alignment horizontal="center"/>
      <protection/>
    </xf>
    <xf numFmtId="166" fontId="21" fillId="0" borderId="0" xfId="54" applyNumberFormat="1" applyFont="1" applyBorder="1" applyAlignment="1">
      <alignment horizontal="center"/>
      <protection/>
    </xf>
    <xf numFmtId="0" fontId="21" fillId="0" borderId="26" xfId="54" applyFont="1" applyBorder="1" applyAlignment="1">
      <alignment horizontal="center"/>
      <protection/>
    </xf>
    <xf numFmtId="0" fontId="21" fillId="0" borderId="27" xfId="54" applyFont="1" applyBorder="1" applyAlignment="1">
      <alignment horizontal="center"/>
      <protection/>
    </xf>
    <xf numFmtId="0" fontId="21" fillId="0" borderId="28" xfId="54" applyFont="1" applyBorder="1">
      <alignment/>
      <protection/>
    </xf>
    <xf numFmtId="0" fontId="21" fillId="0" borderId="20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0" fontId="21" fillId="0" borderId="0" xfId="54" applyFont="1" applyBorder="1">
      <alignment/>
      <protection/>
    </xf>
    <xf numFmtId="164" fontId="21" fillId="0" borderId="13" xfId="33" applyFont="1" applyFill="1" applyBorder="1" applyAlignment="1">
      <alignment/>
    </xf>
    <xf numFmtId="164" fontId="21" fillId="0" borderId="14" xfId="33" applyFont="1" applyFill="1" applyBorder="1" applyAlignment="1">
      <alignment/>
    </xf>
    <xf numFmtId="0" fontId="21" fillId="0" borderId="0" xfId="54" applyFont="1" applyFill="1">
      <alignment/>
      <protection/>
    </xf>
    <xf numFmtId="165" fontId="21" fillId="0" borderId="14" xfId="54" applyNumberFormat="1" applyFont="1" applyFill="1" applyBorder="1" applyAlignment="1">
      <alignment horizontal="center"/>
      <protection/>
    </xf>
    <xf numFmtId="164" fontId="21" fillId="0" borderId="0" xfId="33" applyFont="1" applyFill="1" applyBorder="1" applyAlignment="1">
      <alignment/>
    </xf>
    <xf numFmtId="164" fontId="21" fillId="0" borderId="0" xfId="54" applyNumberFormat="1" applyFont="1">
      <alignment/>
      <protection/>
    </xf>
    <xf numFmtId="164" fontId="21" fillId="33" borderId="14" xfId="33" applyFont="1" applyFill="1" applyBorder="1" applyAlignment="1">
      <alignment/>
    </xf>
    <xf numFmtId="0" fontId="21" fillId="33" borderId="0" xfId="54" applyFont="1" applyFill="1">
      <alignment/>
      <protection/>
    </xf>
    <xf numFmtId="165" fontId="21" fillId="33" borderId="14" xfId="54" applyNumberFormat="1" applyFont="1" applyFill="1" applyBorder="1" applyAlignment="1">
      <alignment horizontal="center"/>
      <protection/>
    </xf>
    <xf numFmtId="164" fontId="21" fillId="0" borderId="0" xfId="33" applyFont="1" applyAlignment="1">
      <alignment/>
    </xf>
    <xf numFmtId="164" fontId="21" fillId="0" borderId="23" xfId="33" applyFont="1" applyFill="1" applyBorder="1" applyAlignment="1">
      <alignment/>
    </xf>
    <xf numFmtId="0" fontId="21" fillId="0" borderId="0" xfId="54" applyFont="1" applyAlignment="1">
      <alignment horizontal="left"/>
      <protection/>
    </xf>
    <xf numFmtId="0" fontId="21" fillId="0" borderId="17" xfId="54" applyFont="1" applyBorder="1" applyAlignment="1">
      <alignment horizontal="center"/>
      <protection/>
    </xf>
    <xf numFmtId="164" fontId="21" fillId="0" borderId="14" xfId="33" applyFont="1" applyFill="1" applyBorder="1" applyAlignment="1">
      <alignment horizontal="center"/>
    </xf>
    <xf numFmtId="0" fontId="21" fillId="0" borderId="0" xfId="54" applyFont="1" applyAlignment="1">
      <alignment horizontal="left" indent="1"/>
      <protection/>
    </xf>
    <xf numFmtId="164" fontId="21" fillId="0" borderId="17" xfId="54" applyNumberFormat="1" applyFont="1" applyBorder="1" applyAlignment="1">
      <alignment horizontal="center"/>
      <protection/>
    </xf>
    <xf numFmtId="164" fontId="21" fillId="0" borderId="14" xfId="33" applyFont="1" applyBorder="1" applyAlignment="1">
      <alignment horizontal="center"/>
    </xf>
    <xf numFmtId="0" fontId="21" fillId="0" borderId="0" xfId="54" applyFont="1" applyFill="1" applyAlignment="1">
      <alignment horizontal="left" indent="1"/>
      <protection/>
    </xf>
    <xf numFmtId="0" fontId="21" fillId="0" borderId="17" xfId="54" applyFont="1" applyBorder="1">
      <alignment/>
      <protection/>
    </xf>
    <xf numFmtId="165" fontId="21" fillId="0" borderId="15" xfId="54" applyNumberFormat="1" applyFont="1" applyFill="1" applyBorder="1" applyAlignment="1">
      <alignment horizontal="center"/>
      <protection/>
    </xf>
    <xf numFmtId="164" fontId="21" fillId="0" borderId="25" xfId="33" applyFont="1" applyFill="1" applyBorder="1" applyAlignment="1">
      <alignment/>
    </xf>
    <xf numFmtId="0" fontId="21" fillId="0" borderId="17" xfId="54" applyFont="1" applyFill="1" applyBorder="1">
      <alignment/>
      <protection/>
    </xf>
    <xf numFmtId="164" fontId="21" fillId="0" borderId="29" xfId="33" applyFont="1" applyFill="1" applyBorder="1" applyAlignment="1">
      <alignment/>
    </xf>
    <xf numFmtId="0" fontId="21" fillId="0" borderId="0" xfId="54" applyFont="1" applyAlignment="1">
      <alignment/>
      <protection/>
    </xf>
    <xf numFmtId="164" fontId="21" fillId="0" borderId="29" xfId="33" applyFont="1" applyBorder="1" applyAlignment="1">
      <alignment/>
    </xf>
    <xf numFmtId="0" fontId="21" fillId="0" borderId="0" xfId="54" applyFont="1" applyAlignment="1">
      <alignment horizontal="center"/>
      <protection/>
    </xf>
    <xf numFmtId="164" fontId="21" fillId="0" borderId="11" xfId="33" applyFont="1" applyBorder="1" applyAlignment="1">
      <alignment/>
    </xf>
    <xf numFmtId="0" fontId="21" fillId="0" borderId="15" xfId="54" applyFont="1" applyBorder="1">
      <alignment/>
      <protection/>
    </xf>
    <xf numFmtId="0" fontId="19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center"/>
      <protection/>
    </xf>
    <xf numFmtId="49" fontId="19" fillId="0" borderId="0" xfId="54" applyNumberFormat="1" applyFont="1" applyAlignment="1">
      <alignment horizontal="center"/>
      <protection/>
    </xf>
    <xf numFmtId="164" fontId="19" fillId="0" borderId="0" xfId="33" applyFont="1" applyFill="1" applyAlignment="1">
      <alignment/>
    </xf>
    <xf numFmtId="0" fontId="19" fillId="0" borderId="25" xfId="54" applyFont="1" applyBorder="1">
      <alignment/>
      <protection/>
    </xf>
    <xf numFmtId="49" fontId="19" fillId="0" borderId="25" xfId="54" applyNumberFormat="1" applyFont="1" applyBorder="1" applyAlignment="1">
      <alignment horizontal="center"/>
      <protection/>
    </xf>
    <xf numFmtId="164" fontId="19" fillId="0" borderId="25" xfId="33" applyFont="1" applyBorder="1" applyAlignment="1">
      <alignment horizontal="center"/>
    </xf>
    <xf numFmtId="164" fontId="19" fillId="0" borderId="25" xfId="33" applyFont="1" applyFill="1" applyBorder="1" applyAlignment="1">
      <alignment horizontal="center"/>
    </xf>
    <xf numFmtId="0" fontId="18" fillId="0" borderId="30" xfId="54" applyFont="1" applyBorder="1">
      <alignment/>
      <protection/>
    </xf>
    <xf numFmtId="49" fontId="19" fillId="0" borderId="30" xfId="54" applyNumberFormat="1" applyFont="1" applyBorder="1" applyAlignment="1">
      <alignment horizontal="center"/>
      <protection/>
    </xf>
    <xf numFmtId="164" fontId="19" fillId="0" borderId="30" xfId="33" applyFont="1" applyBorder="1" applyAlignment="1">
      <alignment/>
    </xf>
    <xf numFmtId="164" fontId="19" fillId="0" borderId="30" xfId="33" applyFont="1" applyFill="1" applyBorder="1" applyAlignment="1">
      <alignment/>
    </xf>
    <xf numFmtId="164" fontId="19" fillId="0" borderId="11" xfId="33" applyFont="1" applyBorder="1" applyAlignment="1">
      <alignment/>
    </xf>
    <xf numFmtId="0" fontId="19" fillId="0" borderId="31" xfId="54" applyFont="1" applyBorder="1">
      <alignment/>
      <protection/>
    </xf>
    <xf numFmtId="49" fontId="19" fillId="0" borderId="31" xfId="54" applyNumberFormat="1" applyFont="1" applyBorder="1" applyAlignment="1">
      <alignment horizontal="center"/>
      <protection/>
    </xf>
    <xf numFmtId="164" fontId="19" fillId="0" borderId="31" xfId="33" applyFont="1" applyBorder="1" applyAlignment="1">
      <alignment/>
    </xf>
    <xf numFmtId="164" fontId="19" fillId="0" borderId="31" xfId="33" applyFont="1" applyFill="1" applyBorder="1" applyAlignment="1">
      <alignment/>
    </xf>
    <xf numFmtId="0" fontId="19" fillId="0" borderId="32" xfId="54" applyFont="1" applyBorder="1">
      <alignment/>
      <protection/>
    </xf>
    <xf numFmtId="49" fontId="19" fillId="0" borderId="32" xfId="54" applyNumberFormat="1" applyFont="1" applyBorder="1" applyAlignment="1">
      <alignment horizontal="center"/>
      <protection/>
    </xf>
    <xf numFmtId="164" fontId="19" fillId="0" borderId="32" xfId="33" applyFont="1" applyBorder="1" applyAlignment="1">
      <alignment/>
    </xf>
    <xf numFmtId="164" fontId="19" fillId="0" borderId="32" xfId="33" applyFont="1" applyFill="1" applyBorder="1" applyAlignment="1">
      <alignment/>
    </xf>
    <xf numFmtId="164" fontId="19" fillId="0" borderId="15" xfId="33" applyFont="1" applyBorder="1" applyAlignment="1">
      <alignment/>
    </xf>
    <xf numFmtId="0" fontId="18" fillId="0" borderId="25" xfId="54" applyFont="1" applyBorder="1" applyAlignment="1">
      <alignment horizontal="center"/>
      <protection/>
    </xf>
    <xf numFmtId="164" fontId="18" fillId="0" borderId="25" xfId="33" applyFont="1" applyBorder="1" applyAlignment="1">
      <alignment horizontal="center"/>
    </xf>
    <xf numFmtId="49" fontId="19" fillId="0" borderId="14" xfId="54" applyNumberFormat="1" applyFont="1" applyBorder="1" applyAlignment="1">
      <alignment horizontal="center"/>
      <protection/>
    </xf>
    <xf numFmtId="164" fontId="19" fillId="0" borderId="14" xfId="33" applyFont="1" applyBorder="1" applyAlignment="1">
      <alignment/>
    </xf>
    <xf numFmtId="0" fontId="19" fillId="0" borderId="25" xfId="54" applyFont="1" applyBorder="1" applyAlignment="1">
      <alignment horizontal="center"/>
      <protection/>
    </xf>
    <xf numFmtId="0" fontId="18" fillId="0" borderId="30" xfId="54" applyFont="1" applyBorder="1" applyAlignment="1">
      <alignment horizontal="left"/>
      <protection/>
    </xf>
    <xf numFmtId="164" fontId="19" fillId="0" borderId="33" xfId="33" applyFont="1" applyBorder="1" applyAlignment="1">
      <alignment/>
    </xf>
    <xf numFmtId="164" fontId="19" fillId="0" borderId="31" xfId="33" applyFont="1" applyBorder="1" applyAlignment="1">
      <alignment horizontal="justify"/>
    </xf>
    <xf numFmtId="164" fontId="19" fillId="33" borderId="31" xfId="33" applyFont="1" applyFill="1" applyBorder="1" applyAlignment="1">
      <alignment/>
    </xf>
    <xf numFmtId="164" fontId="19" fillId="0" borderId="32" xfId="33" applyFont="1" applyBorder="1" applyAlignment="1">
      <alignment horizontal="justify"/>
    </xf>
    <xf numFmtId="0" fontId="18" fillId="0" borderId="15" xfId="54" applyFont="1" applyBorder="1" applyAlignment="1">
      <alignment horizontal="center"/>
      <protection/>
    </xf>
    <xf numFmtId="49" fontId="19" fillId="0" borderId="15" xfId="54" applyNumberFormat="1" applyFont="1" applyBorder="1" applyAlignment="1">
      <alignment horizontal="center"/>
      <protection/>
    </xf>
    <xf numFmtId="0" fontId="24" fillId="0" borderId="0" xfId="54" applyFont="1">
      <alignment/>
      <protection/>
    </xf>
    <xf numFmtId="0" fontId="26" fillId="0" borderId="25" xfId="54" applyFont="1" applyBorder="1" applyAlignment="1">
      <alignment horizontal="center"/>
      <protection/>
    </xf>
    <xf numFmtId="164" fontId="24" fillId="0" borderId="25" xfId="33" applyFont="1" applyBorder="1" applyAlignment="1">
      <alignment/>
    </xf>
    <xf numFmtId="164" fontId="24" fillId="0" borderId="11" xfId="33" applyFont="1" applyBorder="1" applyAlignment="1">
      <alignment/>
    </xf>
    <xf numFmtId="164" fontId="24" fillId="0" borderId="23" xfId="33" applyFont="1" applyBorder="1" applyAlignment="1">
      <alignment/>
    </xf>
    <xf numFmtId="0" fontId="22" fillId="0" borderId="25" xfId="54" applyFont="1" applyBorder="1" applyAlignment="1">
      <alignment horizontal="center"/>
      <protection/>
    </xf>
    <xf numFmtId="0" fontId="22" fillId="0" borderId="25" xfId="54" applyFont="1" applyBorder="1">
      <alignment/>
      <protection/>
    </xf>
    <xf numFmtId="164" fontId="22" fillId="0" borderId="25" xfId="33" applyFont="1" applyFill="1" applyBorder="1" applyAlignment="1">
      <alignment/>
    </xf>
    <xf numFmtId="164" fontId="22" fillId="0" borderId="25" xfId="33" applyFont="1" applyBorder="1" applyAlignment="1">
      <alignment/>
    </xf>
    <xf numFmtId="0" fontId="22" fillId="0" borderId="23" xfId="54" applyFont="1" applyBorder="1" applyAlignment="1">
      <alignment horizontal="center"/>
      <protection/>
    </xf>
    <xf numFmtId="164" fontId="22" fillId="0" borderId="23" xfId="54" applyNumberFormat="1" applyFont="1" applyBorder="1">
      <alignment/>
      <protection/>
    </xf>
    <xf numFmtId="0" fontId="22" fillId="0" borderId="23" xfId="54" applyFont="1" applyBorder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164" fontId="24" fillId="0" borderId="0" xfId="33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/>
    </xf>
    <xf numFmtId="165" fontId="24" fillId="0" borderId="14" xfId="0" applyNumberFormat="1" applyFont="1" applyBorder="1" applyAlignment="1">
      <alignment horizontal="center"/>
    </xf>
    <xf numFmtId="164" fontId="24" fillId="0" borderId="14" xfId="33" applyFont="1" applyBorder="1" applyAlignment="1">
      <alignment horizontal="center"/>
    </xf>
    <xf numFmtId="164" fontId="24" fillId="0" borderId="14" xfId="33" applyFont="1" applyFill="1" applyBorder="1" applyAlignment="1">
      <alignment/>
    </xf>
    <xf numFmtId="0" fontId="24" fillId="0" borderId="13" xfId="0" applyFont="1" applyBorder="1" applyAlignment="1">
      <alignment/>
    </xf>
    <xf numFmtId="164" fontId="20" fillId="0" borderId="0" xfId="33" applyFont="1" applyBorder="1" applyAlignment="1">
      <alignment/>
    </xf>
    <xf numFmtId="0" fontId="24" fillId="0" borderId="14" xfId="0" applyFont="1" applyBorder="1" applyAlignment="1">
      <alignment horizontal="left"/>
    </xf>
    <xf numFmtId="0" fontId="22" fillId="0" borderId="0" xfId="0" applyFont="1" applyBorder="1" applyAlignment="1">
      <alignment/>
    </xf>
    <xf numFmtId="164" fontId="22" fillId="0" borderId="0" xfId="33" applyFont="1" applyBorder="1" applyAlignment="1">
      <alignment/>
    </xf>
    <xf numFmtId="0" fontId="24" fillId="0" borderId="14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164" fontId="24" fillId="0" borderId="14" xfId="33" applyFont="1" applyBorder="1" applyAlignment="1">
      <alignment/>
    </xf>
    <xf numFmtId="0" fontId="24" fillId="0" borderId="34" xfId="0" applyFont="1" applyBorder="1" applyAlignment="1">
      <alignment horizontal="center"/>
    </xf>
    <xf numFmtId="164" fontId="24" fillId="0" borderId="15" xfId="33" applyFont="1" applyBorder="1" applyAlignment="1">
      <alignment horizontal="center"/>
    </xf>
    <xf numFmtId="164" fontId="24" fillId="0" borderId="15" xfId="33" applyFont="1" applyBorder="1" applyAlignment="1">
      <alignment/>
    </xf>
    <xf numFmtId="0" fontId="24" fillId="0" borderId="0" xfId="0" applyFont="1" applyBorder="1" applyAlignment="1">
      <alignment/>
    </xf>
    <xf numFmtId="164" fontId="26" fillId="0" borderId="18" xfId="33" applyFont="1" applyBorder="1" applyAlignment="1">
      <alignment/>
    </xf>
    <xf numFmtId="0" fontId="24" fillId="0" borderId="0" xfId="0" applyFont="1" applyBorder="1" applyAlignment="1">
      <alignment horizontal="center"/>
    </xf>
    <xf numFmtId="164" fontId="26" fillId="0" borderId="0" xfId="33" applyFont="1" applyBorder="1" applyAlignment="1">
      <alignment/>
    </xf>
    <xf numFmtId="0" fontId="27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4" fontId="24" fillId="0" borderId="0" xfId="33" applyFont="1" applyBorder="1" applyAlignment="1">
      <alignment horizontal="center"/>
    </xf>
    <xf numFmtId="164" fontId="24" fillId="0" borderId="0" xfId="33" applyFont="1" applyAlignment="1">
      <alignment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164" fontId="24" fillId="0" borderId="13" xfId="40" applyFont="1" applyBorder="1" applyAlignment="1">
      <alignment horizontal="center"/>
    </xf>
    <xf numFmtId="164" fontId="24" fillId="0" borderId="14" xfId="40" applyFont="1" applyBorder="1" applyAlignment="1">
      <alignment horizontal="center"/>
    </xf>
    <xf numFmtId="164" fontId="26" fillId="0" borderId="22" xfId="40" applyFont="1" applyBorder="1" applyAlignment="1">
      <alignment horizontal="center"/>
    </xf>
    <xf numFmtId="164" fontId="24" fillId="0" borderId="0" xfId="0" applyNumberFormat="1" applyFont="1" applyAlignment="1">
      <alignment/>
    </xf>
    <xf numFmtId="164" fontId="24" fillId="0" borderId="15" xfId="40" applyFont="1" applyBorder="1" applyAlignment="1">
      <alignment horizontal="center"/>
    </xf>
    <xf numFmtId="164" fontId="24" fillId="0" borderId="17" xfId="40" applyFont="1" applyBorder="1" applyAlignment="1">
      <alignment horizontal="center"/>
    </xf>
    <xf numFmtId="0" fontId="26" fillId="0" borderId="16" xfId="0" applyFont="1" applyBorder="1" applyAlignment="1">
      <alignment/>
    </xf>
    <xf numFmtId="164" fontId="24" fillId="0" borderId="15" xfId="40" applyNumberFormat="1" applyFont="1" applyBorder="1" applyAlignment="1">
      <alignment horizontal="center"/>
    </xf>
    <xf numFmtId="164" fontId="24" fillId="0" borderId="0" xfId="40" applyFont="1" applyAlignment="1">
      <alignment horizontal="center"/>
    </xf>
    <xf numFmtId="164" fontId="20" fillId="0" borderId="23" xfId="40" applyFont="1" applyBorder="1" applyAlignment="1">
      <alignment horizontal="center"/>
    </xf>
    <xf numFmtId="0" fontId="20" fillId="0" borderId="0" xfId="0" applyFont="1" applyAlignment="1">
      <alignment/>
    </xf>
    <xf numFmtId="164" fontId="22" fillId="0" borderId="0" xfId="40" applyFont="1" applyBorder="1" applyAlignment="1">
      <alignment/>
    </xf>
    <xf numFmtId="164" fontId="24" fillId="0" borderId="0" xfId="40" applyFont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_งบการเงินปี53อบตบางสวน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กติ_งบการเงินปี53อบต." xfId="55"/>
    <cellStyle name="ป้อนค่า" xfId="56"/>
    <cellStyle name="ปานกลาง" xfId="57"/>
    <cellStyle name="ผลรวม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28</xdr:row>
      <xdr:rowOff>76200</xdr:rowOff>
    </xdr:from>
    <xdr:to>
      <xdr:col>1</xdr:col>
      <xdr:colOff>2981325</xdr:colOff>
      <xdr:row>31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409700" y="6915150"/>
          <a:ext cx="1695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 ผู้อำนวยการกองคลัง</a:t>
          </a:r>
        </a:p>
      </xdr:txBody>
    </xdr:sp>
    <xdr:clientData/>
  </xdr:twoCellAnchor>
  <xdr:twoCellAnchor>
    <xdr:from>
      <xdr:col>3</xdr:col>
      <xdr:colOff>438150</xdr:colOff>
      <xdr:row>28</xdr:row>
      <xdr:rowOff>76200</xdr:rowOff>
    </xdr:from>
    <xdr:to>
      <xdr:col>4</xdr:col>
      <xdr:colOff>1466850</xdr:colOff>
      <xdr:row>32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638675" y="6915150"/>
          <a:ext cx="22574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 ปลัดองค์การบริหารส่วนตำบล</a:t>
          </a:r>
        </a:p>
      </xdr:txBody>
    </xdr:sp>
    <xdr:clientData/>
  </xdr:twoCellAnchor>
  <xdr:twoCellAnchor>
    <xdr:from>
      <xdr:col>4</xdr:col>
      <xdr:colOff>2305050</xdr:colOff>
      <xdr:row>28</xdr:row>
      <xdr:rowOff>76200</xdr:rowOff>
    </xdr:from>
    <xdr:to>
      <xdr:col>6</xdr:col>
      <xdr:colOff>676275</xdr:colOff>
      <xdr:row>31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7734300" y="6915150"/>
          <a:ext cx="2581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4201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963025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44</xdr:row>
      <xdr:rowOff>161925</xdr:rowOff>
    </xdr:from>
    <xdr:to>
      <xdr:col>3</xdr:col>
      <xdr:colOff>619125</xdr:colOff>
      <xdr:row>49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88682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190500</xdr:rowOff>
    </xdr:from>
    <xdr:to>
      <xdr:col>5</xdr:col>
      <xdr:colOff>171450</xdr:colOff>
      <xdr:row>50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915400"/>
          <a:ext cx="22383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ศรีลักษณ์รัตน์)           ปลัดอบต.ปฎิบัติหน้าที่ นายกอบต.เมืองนาท</a:t>
          </a:r>
        </a:p>
      </xdr:txBody>
    </xdr:sp>
    <xdr:clientData/>
  </xdr:twoCellAnchor>
  <xdr:twoCellAnchor>
    <xdr:from>
      <xdr:col>0</xdr:col>
      <xdr:colOff>476250</xdr:colOff>
      <xdr:row>44</xdr:row>
      <xdr:rowOff>180975</xdr:rowOff>
    </xdr:from>
    <xdr:to>
      <xdr:col>1</xdr:col>
      <xdr:colOff>1981200</xdr:colOff>
      <xdr:row>49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90587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93</xdr:row>
      <xdr:rowOff>57150</xdr:rowOff>
    </xdr:from>
    <xdr:to>
      <xdr:col>7</xdr:col>
      <xdr:colOff>180975</xdr:colOff>
      <xdr:row>95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7359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60</xdr:row>
      <xdr:rowOff>133350</xdr:rowOff>
    </xdr:from>
    <xdr:to>
      <xdr:col>7</xdr:col>
      <xdr:colOff>142875</xdr:colOff>
      <xdr:row>60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58265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94</xdr:row>
      <xdr:rowOff>209550</xdr:rowOff>
    </xdr:from>
    <xdr:to>
      <xdr:col>3</xdr:col>
      <xdr:colOff>1619250</xdr:colOff>
      <xdr:row>99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1107400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2009775</xdr:colOff>
      <xdr:row>94</xdr:row>
      <xdr:rowOff>180975</xdr:rowOff>
    </xdr:from>
    <xdr:to>
      <xdr:col>8</xdr:col>
      <xdr:colOff>95250</xdr:colOff>
      <xdr:row>99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4162425" y="21078825"/>
          <a:ext cx="23145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 อบต.ปฎิบัติหน้าที่ นายก อบต. เมืองนาท</a:t>
          </a:r>
        </a:p>
      </xdr:txBody>
    </xdr:sp>
    <xdr:clientData/>
  </xdr:twoCellAnchor>
  <xdr:twoCellAnchor>
    <xdr:from>
      <xdr:col>1</xdr:col>
      <xdr:colOff>200025</xdr:colOff>
      <xdr:row>95</xdr:row>
      <xdr:rowOff>0</xdr:rowOff>
    </xdr:from>
    <xdr:to>
      <xdr:col>2</xdr:col>
      <xdr:colOff>714375</xdr:colOff>
      <xdr:row>99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1116925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4201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963025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44</xdr:row>
      <xdr:rowOff>161925</xdr:rowOff>
    </xdr:from>
    <xdr:to>
      <xdr:col>3</xdr:col>
      <xdr:colOff>619125</xdr:colOff>
      <xdr:row>49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88682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190500</xdr:rowOff>
    </xdr:from>
    <xdr:to>
      <xdr:col>5</xdr:col>
      <xdr:colOff>171450</xdr:colOff>
      <xdr:row>50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915400"/>
          <a:ext cx="22383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ศรีลักษณ์รัตน์)           ปลัดอบต.ปฎิบัติหน้าที่ นายกอบต.เมืองนาท</a:t>
          </a:r>
        </a:p>
      </xdr:txBody>
    </xdr:sp>
    <xdr:clientData/>
  </xdr:twoCellAnchor>
  <xdr:twoCellAnchor>
    <xdr:from>
      <xdr:col>0</xdr:col>
      <xdr:colOff>476250</xdr:colOff>
      <xdr:row>44</xdr:row>
      <xdr:rowOff>180975</xdr:rowOff>
    </xdr:from>
    <xdr:to>
      <xdr:col>1</xdr:col>
      <xdr:colOff>1981200</xdr:colOff>
      <xdr:row>49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90587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0</xdr:rowOff>
    </xdr:from>
    <xdr:to>
      <xdr:col>4</xdr:col>
      <xdr:colOff>1276350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1020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908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62600" y="0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723900</xdr:colOff>
      <xdr:row>22</xdr:row>
      <xdr:rowOff>47625</xdr:rowOff>
    </xdr:from>
    <xdr:to>
      <xdr:col>4</xdr:col>
      <xdr:colOff>1276350</xdr:colOff>
      <xdr:row>24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5410200" y="5734050"/>
          <a:ext cx="1981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25</xdr:row>
      <xdr:rowOff>28575</xdr:rowOff>
    </xdr:from>
    <xdr:to>
      <xdr:col>1</xdr:col>
      <xdr:colOff>1638300</xdr:colOff>
      <xdr:row>28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09550" y="65722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  <xdr:twoCellAnchor>
    <xdr:from>
      <xdr:col>1</xdr:col>
      <xdr:colOff>2438400</xdr:colOff>
      <xdr:row>25</xdr:row>
      <xdr:rowOff>19050</xdr:rowOff>
    </xdr:from>
    <xdr:to>
      <xdr:col>3</xdr:col>
      <xdr:colOff>285750</xdr:colOff>
      <xdr:row>28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990850" y="656272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25</xdr:row>
      <xdr:rowOff>28575</xdr:rowOff>
    </xdr:from>
    <xdr:to>
      <xdr:col>6</xdr:col>
      <xdr:colOff>247650</xdr:colOff>
      <xdr:row>29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5562600" y="6572250"/>
          <a:ext cx="25527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\&#3591;&#3610;&#3611;&#3619;&#3632;&#3592;&#3635;&#3648;&#3604;&#3639;&#3629;&#3609;\&#3591;&#3610;&#3585;&#3634;&#3619;&#3648;&#3591;&#3636;&#3609;&#3611;&#3619;&#3632;&#3592;&#3635;&#3648;&#3604;&#3639;&#3629;&#3609;56\&#3585;.&#3618;.5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\&#3611;&#3636;&#3604;&#3591;&#3610;&#3611;&#3619;&#3632;&#3592;&#3635;&#3611;&#3637;\&#3611;&#3636;&#3604;&#3591;&#3610;&#3611;&#3619;&#3632;&#3592;&#3635;&#3611;&#3637;%20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มาตรฐาน (2)"/>
      <sheetName val="ใบผ่านทั่วไป (2)"/>
      <sheetName val="งบทดลอง"/>
      <sheetName val="รายงานรับ-จ่ายเงินสด"/>
      <sheetName val="กระดาษทำการงบทดลอง "/>
      <sheetName val="หมายเหตุ1"/>
      <sheetName val="หมายเหตุ 2"/>
      <sheetName val="หมายเหตุ3"/>
      <sheetName val="กระดาษทำการกระทบยอด   (2)"/>
      <sheetName val="งบกระทบยอดเศรษฐกิจชุมชน"/>
      <sheetName val="งบกระทบยอดธกส.ออมทรัพย์"/>
      <sheetName val="งบกระทบยอดกรุงไทยออมทรัพย์"/>
      <sheetName val="งบกระทบยอดกรุงไทยกระแสรายวัน"/>
      <sheetName val="รายจ่ายรอจ่าย "/>
      <sheetName val="รายจ่ายค้างจ่าย "/>
      <sheetName val="เงินรับฝากรอส่งคืนจังหวัด"/>
      <sheetName val="เงินอุดหนุนเฉพาะกิจค้างจ่าย"/>
      <sheetName val="ลูกหนี้เงินทุนศฐ"/>
      <sheetName val="เงินสะสม"/>
      <sheetName val="แนบจ่ายขาด"/>
      <sheetName val="งบกระทบยอดโครงการถ่ายโอน"/>
      <sheetName val="รายงานกระแสเงินสด"/>
    </sheetNames>
    <sheetDataSet>
      <sheetData sheetId="4">
        <row r="8">
          <cell r="I8">
            <v>0</v>
          </cell>
        </row>
        <row r="9">
          <cell r="I9">
            <v>8709946.42</v>
          </cell>
        </row>
        <row r="10">
          <cell r="I10">
            <v>9166122.700000001</v>
          </cell>
        </row>
        <row r="11">
          <cell r="I11">
            <v>546619.94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490000</v>
          </cell>
        </row>
        <row r="16">
          <cell r="I16">
            <v>19404</v>
          </cell>
        </row>
        <row r="17">
          <cell r="I17">
            <v>1592</v>
          </cell>
        </row>
        <row r="18">
          <cell r="I18">
            <v>497200</v>
          </cell>
        </row>
        <row r="19">
          <cell r="I19">
            <v>308582</v>
          </cell>
        </row>
        <row r="20">
          <cell r="I20">
            <v>5183349</v>
          </cell>
        </row>
        <row r="21">
          <cell r="I21">
            <v>114480</v>
          </cell>
        </row>
        <row r="22">
          <cell r="I22">
            <v>761700</v>
          </cell>
        </row>
        <row r="23">
          <cell r="I23">
            <v>1132521.5</v>
          </cell>
        </row>
        <row r="24">
          <cell r="I24">
            <v>1924971.01</v>
          </cell>
        </row>
        <row r="25">
          <cell r="I25">
            <v>1562344.8800000001</v>
          </cell>
        </row>
        <row r="26">
          <cell r="I26">
            <v>159319.66</v>
          </cell>
        </row>
        <row r="27">
          <cell r="I27">
            <v>1050300</v>
          </cell>
        </row>
        <row r="28">
          <cell r="I28">
            <v>204088.2</v>
          </cell>
        </row>
        <row r="29">
          <cell r="I29">
            <v>1065000</v>
          </cell>
        </row>
        <row r="30">
          <cell r="I30">
            <v>20000</v>
          </cell>
        </row>
        <row r="31">
          <cell r="I31">
            <v>5421700</v>
          </cell>
        </row>
        <row r="32">
          <cell r="J32">
            <v>24705286.14</v>
          </cell>
        </row>
        <row r="33">
          <cell r="J33">
            <v>160541.31999999998</v>
          </cell>
        </row>
        <row r="34">
          <cell r="J34">
            <v>0</v>
          </cell>
        </row>
        <row r="35">
          <cell r="J35">
            <v>422981.82</v>
          </cell>
        </row>
        <row r="36">
          <cell r="J36">
            <v>1474905</v>
          </cell>
        </row>
        <row r="37">
          <cell r="J37">
            <v>0</v>
          </cell>
        </row>
        <row r="38">
          <cell r="J38">
            <v>150500</v>
          </cell>
        </row>
        <row r="39">
          <cell r="J39">
            <v>1034750.11</v>
          </cell>
        </row>
        <row r="40">
          <cell r="J40">
            <v>4079377.26</v>
          </cell>
        </row>
        <row r="41">
          <cell r="J41">
            <v>6310899.66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 (2)"/>
      <sheetName val="รายงานรับ-จ่ายเงินสด (2)"/>
      <sheetName val="หมายเหตุ1"/>
      <sheetName val="หมายเหตุ 2"/>
      <sheetName val="หมายเหตุ3"/>
      <sheetName val="ใบผ่านทั่วไป "/>
      <sheetName val="งบทดลอง (ปรับปรุง)"/>
      <sheetName val="งบทดลองหลัง"/>
      <sheetName val="กระดาษทำการงบทดลองปิดสิ้นปี "/>
      <sheetName val="เงินค้ำประกันสัญญา"/>
      <sheetName val="งบเงินรับ-จ่ายสิ้นปี"/>
      <sheetName val="งบรับ-จ่ายจริง"/>
      <sheetName val="งบแสดงผลการดำเนินงาน"/>
      <sheetName val="งบแสดงฐานะทางการเงิน"/>
      <sheetName val="งบแสดงฐานะทางการเงิน (2)"/>
      <sheetName val="ลูกหนี้เงินทุนศฐ"/>
      <sheetName val="เงินรับฝาก"/>
      <sheetName val="รายจ่ายค้างจ่าย"/>
      <sheetName val="รายจ่ายรอจ่าย "/>
      <sheetName val="เงินอุดหนุนค้างจ่าย"/>
      <sheetName val="งบเงินสะสม"/>
      <sheetName val="จ่ายจริงตามหมวด"/>
      <sheetName val="รายงานรายจ่ายตามแผนงานรวม"/>
      <sheetName val="รายจ่ายจากเงินสะสม"/>
      <sheetName val="รายงานยอดเงินสะสมที่นำไปใช้ได้"/>
      <sheetName val="รายงานยอดเงินสะสมที่นำไปใช้ (2"/>
      <sheetName val="รายจ่ายตามแผนบริหารงานทั่วไป"/>
      <sheetName val="รายจ่ายตามแผนความสงบภายใน"/>
      <sheetName val="รายจ่ายตามแผนการศึกษา"/>
      <sheetName val="รายจ่ายตามแผนสาธารณสุข"/>
      <sheetName val="รายจ่ายตามแผนสังคมสงเคราะห์"/>
      <sheetName val="รายจ่ายตามแผนเคหะและชุมชน"/>
      <sheetName val="รายจ่ายตามแผนสร้างความเข้มแข็งฯ"/>
      <sheetName val="รายจ่ายตามแผนศาสนาฯ"/>
      <sheetName val="รายจ่ายตามแผนการเกษตร"/>
      <sheetName val="รายจ่ายตามแผนงานงบกลาง"/>
      <sheetName val="เงินสะสม"/>
      <sheetName val="จ่ายจากเงินสะสม"/>
      <sheetName val="งบแสดงผลการดำเนินงานรับ-เงินสะส"/>
      <sheetName val="งบพิสูจน์ยอดเงินฝากธนาคาร"/>
    </sheetNames>
    <sheetDataSet>
      <sheetData sheetId="8">
        <row r="8">
          <cell r="K8">
            <v>0</v>
          </cell>
        </row>
        <row r="10">
          <cell r="K10">
            <v>9166122.7</v>
          </cell>
        </row>
        <row r="11">
          <cell r="K11">
            <v>546619.94</v>
          </cell>
        </row>
        <row r="12">
          <cell r="K12">
            <v>0</v>
          </cell>
        </row>
        <row r="15">
          <cell r="K15">
            <v>490000</v>
          </cell>
        </row>
        <row r="18">
          <cell r="K18">
            <v>1592</v>
          </cell>
        </row>
        <row r="34">
          <cell r="L34">
            <v>160541.32</v>
          </cell>
        </row>
        <row r="35">
          <cell r="L35">
            <v>422981.82</v>
          </cell>
        </row>
        <row r="36">
          <cell r="L36">
            <v>1474905</v>
          </cell>
        </row>
        <row r="37">
          <cell r="L37">
            <v>0</v>
          </cell>
        </row>
        <row r="39">
          <cell r="L39">
            <v>1034750.11</v>
          </cell>
        </row>
        <row r="40">
          <cell r="L40">
            <v>4079377.26</v>
          </cell>
        </row>
        <row r="41">
          <cell r="L41">
            <v>6310899.66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I40"/>
  <sheetViews>
    <sheetView zoomScale="85" zoomScaleNormal="85" zoomScalePageLayoutView="0" workbookViewId="0" topLeftCell="A1">
      <selection activeCell="I14" sqref="I14"/>
    </sheetView>
  </sheetViews>
  <sheetFormatPr defaultColWidth="9.140625" defaultRowHeight="21.75"/>
  <cols>
    <col min="1" max="1" width="1.8515625" style="156" customWidth="1"/>
    <col min="2" max="2" width="46.28125" style="156" customWidth="1"/>
    <col min="3" max="3" width="14.8515625" style="156" customWidth="1"/>
    <col min="4" max="4" width="18.421875" style="156" customWidth="1"/>
    <col min="5" max="5" width="47.7109375" style="156" customWidth="1"/>
    <col min="6" max="6" width="15.421875" style="156" customWidth="1"/>
    <col min="7" max="7" width="17.421875" style="156" customWidth="1"/>
    <col min="8" max="8" width="9.140625" style="156" customWidth="1"/>
    <col min="9" max="9" width="28.140625" style="156" customWidth="1"/>
    <col min="10" max="16384" width="9.140625" style="156" customWidth="1"/>
  </cols>
  <sheetData>
    <row r="1" spans="2:7" ht="23.25">
      <c r="B1" s="192" t="s">
        <v>301</v>
      </c>
      <c r="C1" s="192"/>
      <c r="D1" s="192"/>
      <c r="E1" s="192"/>
      <c r="F1" s="192"/>
      <c r="G1" s="192"/>
    </row>
    <row r="2" spans="2:7" ht="23.25">
      <c r="B2" s="192" t="s">
        <v>299</v>
      </c>
      <c r="C2" s="192"/>
      <c r="D2" s="192"/>
      <c r="E2" s="192"/>
      <c r="F2" s="192"/>
      <c r="G2" s="192"/>
    </row>
    <row r="3" spans="2:7" ht="23.25">
      <c r="B3" s="192" t="s">
        <v>302</v>
      </c>
      <c r="C3" s="192"/>
      <c r="D3" s="192"/>
      <c r="E3" s="192"/>
      <c r="F3" s="192"/>
      <c r="G3" s="192"/>
    </row>
    <row r="4" spans="2:7" ht="13.5" customHeight="1">
      <c r="B4" s="193"/>
      <c r="C4" s="193"/>
      <c r="D4" s="193"/>
      <c r="E4" s="193"/>
      <c r="F4" s="193"/>
      <c r="G4" s="193"/>
    </row>
    <row r="5" spans="2:7" ht="18.75">
      <c r="B5" s="194" t="s">
        <v>303</v>
      </c>
      <c r="C5" s="195"/>
      <c r="D5" s="196"/>
      <c r="E5" s="194" t="s">
        <v>300</v>
      </c>
      <c r="F5" s="195"/>
      <c r="G5" s="196"/>
    </row>
    <row r="6" spans="2:7" ht="18.75">
      <c r="B6" s="156" t="s">
        <v>304</v>
      </c>
      <c r="C6" s="197">
        <v>6936704.51</v>
      </c>
      <c r="D6" s="198"/>
      <c r="E6" s="156" t="s">
        <v>305</v>
      </c>
      <c r="F6" s="197">
        <f>C6</f>
        <v>6936704.51</v>
      </c>
      <c r="G6" s="198"/>
    </row>
    <row r="7" spans="3:7" ht="19.5" thickBot="1">
      <c r="C7" s="199">
        <f>SUM(C6)</f>
        <v>6936704.51</v>
      </c>
      <c r="D7" s="198"/>
      <c r="F7" s="199">
        <f>SUM(F6)</f>
        <v>6936704.51</v>
      </c>
      <c r="G7" s="198"/>
    </row>
    <row r="8" spans="2:7" ht="19.5" thickTop="1">
      <c r="B8" s="194"/>
      <c r="C8" s="197"/>
      <c r="D8" s="198"/>
      <c r="E8" s="194" t="s">
        <v>306</v>
      </c>
      <c r="F8" s="197"/>
      <c r="G8" s="198"/>
    </row>
    <row r="9" spans="2:7" ht="18.75">
      <c r="B9" s="156" t="s">
        <v>307</v>
      </c>
      <c r="C9" s="197"/>
      <c r="D9" s="198"/>
      <c r="E9" s="156" t="s">
        <v>308</v>
      </c>
      <c r="F9" s="197"/>
      <c r="G9" s="198">
        <v>209739.05</v>
      </c>
    </row>
    <row r="10" spans="2:7" ht="18.75">
      <c r="B10" s="156" t="s">
        <v>309</v>
      </c>
      <c r="C10" s="197">
        <v>12159348.33</v>
      </c>
      <c r="D10" s="198"/>
      <c r="E10" s="156" t="s">
        <v>310</v>
      </c>
      <c r="F10" s="197"/>
      <c r="G10" s="198">
        <v>557260.36</v>
      </c>
    </row>
    <row r="11" spans="2:7" ht="18.75">
      <c r="B11" s="156" t="s">
        <v>311</v>
      </c>
      <c r="C11" s="197">
        <v>740175.16</v>
      </c>
      <c r="D11" s="198"/>
      <c r="E11" s="156" t="s">
        <v>312</v>
      </c>
      <c r="F11" s="197"/>
      <c r="G11" s="198">
        <v>893330</v>
      </c>
    </row>
    <row r="12" spans="2:7" ht="18.75">
      <c r="B12" s="156" t="s">
        <v>313</v>
      </c>
      <c r="C12" s="197">
        <v>535155.28</v>
      </c>
      <c r="D12" s="198"/>
      <c r="E12" s="156" t="s">
        <v>314</v>
      </c>
      <c r="F12" s="197"/>
      <c r="G12" s="198">
        <v>160500</v>
      </c>
    </row>
    <row r="13" spans="2:7" ht="18.75">
      <c r="B13" s="156" t="s">
        <v>315</v>
      </c>
      <c r="C13" s="197">
        <v>497696</v>
      </c>
      <c r="D13" s="198"/>
      <c r="E13" s="156" t="s">
        <v>316</v>
      </c>
      <c r="F13" s="197"/>
      <c r="G13" s="198">
        <v>1032851.28</v>
      </c>
    </row>
    <row r="14" spans="2:7" ht="18.75">
      <c r="B14" s="156" t="s">
        <v>317</v>
      </c>
      <c r="C14" s="197">
        <v>1592</v>
      </c>
      <c r="D14" s="198">
        <f>SUM(C9:C17)</f>
        <v>13933966.77</v>
      </c>
      <c r="E14" s="156" t="s">
        <v>318</v>
      </c>
      <c r="F14" s="197"/>
      <c r="G14" s="198">
        <v>6310899.66</v>
      </c>
    </row>
    <row r="15" spans="3:9" ht="18.75">
      <c r="C15" s="168"/>
      <c r="D15" s="198"/>
      <c r="F15" s="197"/>
      <c r="G15" s="198"/>
      <c r="I15" s="200"/>
    </row>
    <row r="16" spans="3:9" ht="18.75">
      <c r="C16" s="168"/>
      <c r="D16" s="198"/>
      <c r="E16" s="194" t="s">
        <v>319</v>
      </c>
      <c r="F16" s="197"/>
      <c r="G16" s="198"/>
      <c r="I16" s="200"/>
    </row>
    <row r="17" spans="3:9" ht="18.75">
      <c r="C17" s="197"/>
      <c r="D17" s="198"/>
      <c r="E17" s="156" t="s">
        <v>320</v>
      </c>
      <c r="F17" s="197">
        <v>3087854.95</v>
      </c>
      <c r="G17" s="198"/>
      <c r="I17" s="200"/>
    </row>
    <row r="18" spans="3:7" ht="18.75">
      <c r="C18" s="201"/>
      <c r="D18" s="168"/>
      <c r="E18" s="156" t="s">
        <v>321</v>
      </c>
      <c r="F18" s="198">
        <v>2709529.96</v>
      </c>
      <c r="G18" s="198"/>
    </row>
    <row r="19" spans="3:7" ht="18.75">
      <c r="C19" s="202"/>
      <c r="D19" s="202"/>
      <c r="E19" s="156" t="s">
        <v>322</v>
      </c>
      <c r="F19" s="198">
        <v>12000</v>
      </c>
      <c r="G19" s="202"/>
    </row>
    <row r="20" spans="3:7" ht="18.75">
      <c r="C20" s="202"/>
      <c r="D20" s="202"/>
      <c r="E20" s="156" t="s">
        <v>323</v>
      </c>
      <c r="F20" s="198">
        <v>190860</v>
      </c>
      <c r="G20" s="202"/>
    </row>
    <row r="21" spans="3:7" ht="18.75">
      <c r="C21" s="202"/>
      <c r="D21" s="202"/>
      <c r="E21" s="156" t="s">
        <v>324</v>
      </c>
      <c r="F21" s="198">
        <v>1592</v>
      </c>
      <c r="G21" s="202"/>
    </row>
    <row r="22" spans="3:7" ht="18.75">
      <c r="C22" s="202"/>
      <c r="D22" s="202"/>
      <c r="E22" s="156" t="s">
        <v>325</v>
      </c>
      <c r="F22" s="198">
        <v>5483</v>
      </c>
      <c r="G22" s="202"/>
    </row>
    <row r="23" spans="2:7" ht="18.75">
      <c r="B23" s="200"/>
      <c r="C23" s="202"/>
      <c r="D23" s="202"/>
      <c r="E23" s="156" t="s">
        <v>326</v>
      </c>
      <c r="F23" s="198">
        <v>558205</v>
      </c>
      <c r="G23" s="202"/>
    </row>
    <row r="24" spans="3:9" ht="18.75">
      <c r="C24" s="202"/>
      <c r="D24" s="202"/>
      <c r="E24" s="156" t="s">
        <v>327</v>
      </c>
      <c r="F24" s="198">
        <v>677382.49</v>
      </c>
      <c r="G24" s="202"/>
      <c r="I24" s="200"/>
    </row>
    <row r="25" spans="3:9" ht="18.75">
      <c r="C25" s="202"/>
      <c r="D25" s="202"/>
      <c r="E25" s="156" t="s">
        <v>328</v>
      </c>
      <c r="F25" s="198">
        <v>2346</v>
      </c>
      <c r="G25" s="202"/>
      <c r="I25" s="200"/>
    </row>
    <row r="26" spans="3:7" ht="18.75">
      <c r="C26" s="202"/>
      <c r="D26" s="202"/>
      <c r="E26" s="203" t="s">
        <v>329</v>
      </c>
      <c r="F26" s="201">
        <f>F17+F18+F19+F20+F21+F22-F23-F24-F25</f>
        <v>4769386.42</v>
      </c>
      <c r="G26" s="204">
        <f>F26</f>
        <v>4769386.42</v>
      </c>
    </row>
    <row r="27" spans="3:9" ht="21.75" thickBot="1">
      <c r="C27" s="205" t="s">
        <v>57</v>
      </c>
      <c r="D27" s="206">
        <f>SUM(D8:D26)</f>
        <v>13933966.77</v>
      </c>
      <c r="F27" s="202"/>
      <c r="G27" s="206">
        <f>SUM(G9:G26)</f>
        <v>13933966.77</v>
      </c>
      <c r="I27" s="200">
        <f>D27-G27</f>
        <v>0</v>
      </c>
    </row>
    <row r="28" spans="3:7" ht="19.5" thickTop="1">
      <c r="C28" s="205"/>
      <c r="D28" s="205"/>
      <c r="G28" s="205"/>
    </row>
    <row r="29" spans="2:7" ht="21">
      <c r="B29" s="207"/>
      <c r="C29" s="207"/>
      <c r="D29" s="207"/>
      <c r="G29" s="205"/>
    </row>
    <row r="30" spans="3:7" ht="21">
      <c r="C30" s="207"/>
      <c r="D30" s="207"/>
      <c r="G30" s="208"/>
    </row>
    <row r="31" ht="18.75">
      <c r="F31" s="209"/>
    </row>
    <row r="32" ht="18.75">
      <c r="F32" s="205" t="s">
        <v>57</v>
      </c>
    </row>
    <row r="33" spans="3:7" ht="18.75">
      <c r="C33" s="205"/>
      <c r="D33" s="205"/>
      <c r="F33" s="205"/>
      <c r="G33" s="205"/>
    </row>
    <row r="34" spans="2:7" ht="21">
      <c r="B34" s="207"/>
      <c r="C34" s="207"/>
      <c r="D34" s="207"/>
      <c r="E34" s="207"/>
      <c r="F34" s="205"/>
      <c r="G34" s="205"/>
    </row>
    <row r="35" spans="3:7" ht="21">
      <c r="C35" s="207"/>
      <c r="D35" s="207"/>
      <c r="E35" s="207"/>
      <c r="F35" s="207"/>
      <c r="G35" s="208"/>
    </row>
    <row r="38" ht="18.75">
      <c r="F38" s="205"/>
    </row>
    <row r="39" spans="5:6" ht="21">
      <c r="E39" s="207"/>
      <c r="F39" s="205"/>
    </row>
    <row r="40" spans="5:6" ht="21">
      <c r="E40" s="207"/>
      <c r="F40" s="207"/>
    </row>
  </sheetData>
  <sheetProtection/>
  <mergeCells count="3">
    <mergeCell ref="B1:G1"/>
    <mergeCell ref="B2:G2"/>
    <mergeCell ref="B3:G3"/>
  </mergeCells>
  <printOptions/>
  <pageMargins left="0.71" right="0.39" top="0.21" bottom="0.22" header="0.19" footer="0.1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H118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8.28125" style="2" customWidth="1"/>
    <col min="2" max="2" width="39.7109375" style="2" customWidth="1"/>
    <col min="3" max="3" width="11.7109375" style="2" customWidth="1"/>
    <col min="4" max="5" width="21.421875" style="41" customWidth="1"/>
    <col min="6" max="6" width="4.8515625" style="2" customWidth="1"/>
    <col min="7" max="7" width="13.00390625" style="3" customWidth="1"/>
    <col min="8" max="8" width="13.8515625" style="2" customWidth="1"/>
    <col min="9" max="16384" width="9.140625" style="2" customWidth="1"/>
  </cols>
  <sheetData>
    <row r="1" spans="2:5" ht="18" customHeight="1">
      <c r="B1" s="1" t="s">
        <v>0</v>
      </c>
      <c r="C1" s="1"/>
      <c r="D1" s="1"/>
      <c r="E1" s="1"/>
    </row>
    <row r="2" spans="2:5" ht="18" customHeight="1">
      <c r="B2" s="1" t="s">
        <v>1</v>
      </c>
      <c r="C2" s="1"/>
      <c r="D2" s="1"/>
      <c r="E2" s="1"/>
    </row>
    <row r="3" spans="2:5" ht="18" customHeight="1">
      <c r="B3" s="1" t="s">
        <v>2</v>
      </c>
      <c r="C3" s="1"/>
      <c r="D3" s="1"/>
      <c r="E3" s="1"/>
    </row>
    <row r="4" spans="2:5" ht="5.25" customHeight="1">
      <c r="B4" s="4"/>
      <c r="C4" s="4"/>
      <c r="D4" s="5"/>
      <c r="E4" s="6"/>
    </row>
    <row r="5" spans="2:5" ht="6.75" customHeight="1">
      <c r="B5" s="7"/>
      <c r="C5" s="8"/>
      <c r="D5" s="9"/>
      <c r="E5" s="9"/>
    </row>
    <row r="6" spans="2:5" ht="15.75">
      <c r="B6" s="10" t="s">
        <v>3</v>
      </c>
      <c r="C6" s="10" t="s">
        <v>4</v>
      </c>
      <c r="D6" s="11" t="s">
        <v>5</v>
      </c>
      <c r="E6" s="11" t="s">
        <v>6</v>
      </c>
    </row>
    <row r="7" spans="2:5" ht="15.75">
      <c r="B7" s="12"/>
      <c r="C7" s="13" t="s">
        <v>7</v>
      </c>
      <c r="D7" s="14"/>
      <c r="E7" s="14"/>
    </row>
    <row r="8" spans="2:5" ht="15.75">
      <c r="B8" s="15" t="s">
        <v>8</v>
      </c>
      <c r="C8" s="16" t="s">
        <v>9</v>
      </c>
      <c r="D8" s="17">
        <f>'[1]กระดาษทำการงบทดลอง '!I8</f>
        <v>0</v>
      </c>
      <c r="E8" s="18"/>
    </row>
    <row r="9" spans="2:8" ht="15.75">
      <c r="B9" s="15" t="s">
        <v>10</v>
      </c>
      <c r="C9" s="19">
        <v>22</v>
      </c>
      <c r="D9" s="17">
        <f>'[1]กระดาษทำการงบทดลอง '!I9</f>
        <v>8709946.42</v>
      </c>
      <c r="E9" s="20"/>
      <c r="H9" s="21"/>
    </row>
    <row r="10" spans="2:8" ht="15.75">
      <c r="B10" s="22" t="s">
        <v>11</v>
      </c>
      <c r="C10" s="19">
        <v>22</v>
      </c>
      <c r="D10" s="17">
        <f>'[1]กระดาษทำการงบทดลอง '!I10</f>
        <v>9166122.700000001</v>
      </c>
      <c r="E10" s="20"/>
      <c r="H10" s="21"/>
    </row>
    <row r="11" spans="2:8" ht="15.75">
      <c r="B11" s="22" t="s">
        <v>12</v>
      </c>
      <c r="C11" s="19">
        <v>22</v>
      </c>
      <c r="D11" s="17">
        <f>'[1]กระดาษทำการงบทดลอง '!I11</f>
        <v>546619.94</v>
      </c>
      <c r="E11" s="20"/>
      <c r="H11" s="21"/>
    </row>
    <row r="12" spans="2:8" ht="15.75">
      <c r="B12" s="22" t="s">
        <v>13</v>
      </c>
      <c r="C12" s="19">
        <v>22</v>
      </c>
      <c r="D12" s="17">
        <f>'[1]กระดาษทำการงบทดลอง '!I12</f>
        <v>0</v>
      </c>
      <c r="E12" s="20"/>
      <c r="H12" s="21"/>
    </row>
    <row r="13" spans="2:8" ht="15.75">
      <c r="B13" s="22" t="s">
        <v>14</v>
      </c>
      <c r="C13" s="19">
        <v>21</v>
      </c>
      <c r="D13" s="17">
        <f>'[1]กระดาษทำการงบทดลอง '!I13</f>
        <v>0</v>
      </c>
      <c r="E13" s="20"/>
      <c r="H13" s="21"/>
    </row>
    <row r="14" spans="2:8" ht="15.75">
      <c r="B14" s="22" t="s">
        <v>15</v>
      </c>
      <c r="C14" s="19">
        <v>90</v>
      </c>
      <c r="D14" s="17">
        <f>'[1]กระดาษทำการงบทดลอง '!I14</f>
        <v>0</v>
      </c>
      <c r="E14" s="20"/>
      <c r="H14" s="21"/>
    </row>
    <row r="15" spans="2:5" ht="15.75">
      <c r="B15" s="15" t="s">
        <v>16</v>
      </c>
      <c r="C15" s="19"/>
      <c r="D15" s="17">
        <f>'[1]กระดาษทำการงบทดลอง '!I15</f>
        <v>490000</v>
      </c>
      <c r="E15" s="20"/>
    </row>
    <row r="16" spans="2:8" ht="15.75">
      <c r="B16" s="22" t="s">
        <v>17</v>
      </c>
      <c r="C16" s="19">
        <v>90</v>
      </c>
      <c r="D16" s="17">
        <f>'[1]กระดาษทำการงบทดลอง '!I16</f>
        <v>19404</v>
      </c>
      <c r="E16" s="20"/>
      <c r="H16" s="21">
        <f>SUM(D9:D12)</f>
        <v>18422689.060000002</v>
      </c>
    </row>
    <row r="17" spans="2:8" ht="15.75">
      <c r="B17" s="22" t="s">
        <v>18</v>
      </c>
      <c r="C17" s="19"/>
      <c r="D17" s="17">
        <f>'[1]กระดาษทำการงบทดลอง '!I17</f>
        <v>1592</v>
      </c>
      <c r="E17" s="20"/>
      <c r="H17" s="21"/>
    </row>
    <row r="18" spans="2:8" ht="15.75">
      <c r="B18" s="22" t="s">
        <v>19</v>
      </c>
      <c r="C18" s="19"/>
      <c r="D18" s="17">
        <f>'[1]กระดาษทำการงบทดลอง '!I18</f>
        <v>497200</v>
      </c>
      <c r="E18" s="20"/>
      <c r="H18" s="21"/>
    </row>
    <row r="19" spans="2:5" ht="15.75">
      <c r="B19" s="22" t="s">
        <v>20</v>
      </c>
      <c r="C19" s="19">
        <v>0</v>
      </c>
      <c r="D19" s="17">
        <f>'[1]กระดาษทำการงบทดลอง '!I19</f>
        <v>308582</v>
      </c>
      <c r="E19" s="20"/>
    </row>
    <row r="20" spans="2:5" ht="15.75">
      <c r="B20" s="22" t="s">
        <v>21</v>
      </c>
      <c r="C20" s="19">
        <v>100</v>
      </c>
      <c r="D20" s="17">
        <f>'[1]กระดาษทำการงบทดลอง '!I20</f>
        <v>5183349</v>
      </c>
      <c r="E20" s="20"/>
    </row>
    <row r="21" spans="2:5" ht="15.75">
      <c r="B21" s="22" t="s">
        <v>22</v>
      </c>
      <c r="C21" s="19">
        <v>120</v>
      </c>
      <c r="D21" s="17">
        <f>'[1]กระดาษทำการงบทดลอง '!I21</f>
        <v>114480</v>
      </c>
      <c r="E21" s="20"/>
    </row>
    <row r="22" spans="2:5" ht="15.75">
      <c r="B22" s="22" t="s">
        <v>23</v>
      </c>
      <c r="C22" s="23">
        <v>130</v>
      </c>
      <c r="D22" s="17">
        <f>'[1]กระดาษทำการงบทดลอง '!I22</f>
        <v>761700</v>
      </c>
      <c r="E22" s="20"/>
    </row>
    <row r="23" spans="2:5" ht="15.75">
      <c r="B23" s="22" t="s">
        <v>24</v>
      </c>
      <c r="C23" s="23">
        <v>200</v>
      </c>
      <c r="D23" s="17">
        <f>'[1]กระดาษทำการงบทดลอง '!I23</f>
        <v>1132521.5</v>
      </c>
      <c r="E23" s="20"/>
    </row>
    <row r="24" spans="2:5" ht="15.75">
      <c r="B24" s="22" t="s">
        <v>25</v>
      </c>
      <c r="C24" s="23">
        <v>250</v>
      </c>
      <c r="D24" s="17">
        <f>'[1]กระดาษทำการงบทดลอง '!I24</f>
        <v>1924971.01</v>
      </c>
      <c r="E24" s="20"/>
    </row>
    <row r="25" spans="2:5" ht="15.75">
      <c r="B25" s="22" t="s">
        <v>26</v>
      </c>
      <c r="C25" s="23">
        <v>270</v>
      </c>
      <c r="D25" s="17">
        <f>'[1]กระดาษทำการงบทดลอง '!I25</f>
        <v>1562344.8800000001</v>
      </c>
      <c r="E25" s="20"/>
    </row>
    <row r="26" spans="2:5" ht="15.75">
      <c r="B26" s="22" t="s">
        <v>27</v>
      </c>
      <c r="C26" s="23">
        <v>300</v>
      </c>
      <c r="D26" s="17">
        <f>'[1]กระดาษทำการงบทดลอง '!I26</f>
        <v>159319.66</v>
      </c>
      <c r="E26" s="20"/>
    </row>
    <row r="27" spans="2:5" ht="15.75">
      <c r="B27" s="22" t="s">
        <v>28</v>
      </c>
      <c r="C27" s="23">
        <v>400</v>
      </c>
      <c r="D27" s="17">
        <f>'[1]กระดาษทำการงบทดลอง '!I27</f>
        <v>1050300</v>
      </c>
      <c r="E27" s="20"/>
    </row>
    <row r="28" spans="2:5" ht="15.75">
      <c r="B28" s="22" t="s">
        <v>29</v>
      </c>
      <c r="C28" s="23">
        <v>450</v>
      </c>
      <c r="D28" s="17">
        <f>'[1]กระดาษทำการงบทดลอง '!I28</f>
        <v>204088.2</v>
      </c>
      <c r="E28" s="20"/>
    </row>
    <row r="29" spans="2:5" ht="15.75">
      <c r="B29" s="22" t="s">
        <v>30</v>
      </c>
      <c r="C29" s="23">
        <v>500</v>
      </c>
      <c r="D29" s="17">
        <f>'[1]กระดาษทำการงบทดลอง '!I29</f>
        <v>1065000</v>
      </c>
      <c r="E29" s="20"/>
    </row>
    <row r="30" spans="2:5" ht="15.75">
      <c r="B30" s="22" t="s">
        <v>31</v>
      </c>
      <c r="C30" s="23">
        <v>550</v>
      </c>
      <c r="D30" s="17">
        <f>'[1]กระดาษทำการงบทดลอง '!I30</f>
        <v>20000</v>
      </c>
      <c r="E30" s="20"/>
    </row>
    <row r="31" spans="2:5" ht="15.75">
      <c r="B31" s="22" t="s">
        <v>32</v>
      </c>
      <c r="C31" s="23">
        <v>3000</v>
      </c>
      <c r="D31" s="17">
        <f>'[1]กระดาษทำการงบทดลอง '!I31</f>
        <v>5421700</v>
      </c>
      <c r="E31" s="20"/>
    </row>
    <row r="32" spans="2:5" ht="15.75">
      <c r="B32" s="22" t="s">
        <v>33</v>
      </c>
      <c r="C32" s="23">
        <v>821</v>
      </c>
      <c r="D32" s="17"/>
      <c r="E32" s="20">
        <f>'[1]กระดาษทำการงบทดลอง '!J32</f>
        <v>24705286.14</v>
      </c>
    </row>
    <row r="33" spans="2:5" ht="15.75">
      <c r="B33" s="22" t="s">
        <v>34</v>
      </c>
      <c r="C33" s="23">
        <v>900</v>
      </c>
      <c r="D33" s="17"/>
      <c r="E33" s="20">
        <f>'[1]กระดาษทำการงบทดลอง '!J33</f>
        <v>160541.31999999998</v>
      </c>
    </row>
    <row r="34" spans="2:5" ht="15.75">
      <c r="B34" s="22" t="s">
        <v>35</v>
      </c>
      <c r="C34" s="23"/>
      <c r="D34" s="17"/>
      <c r="E34" s="20">
        <f>'[1]กระดาษทำการงบทดลอง '!J34</f>
        <v>0</v>
      </c>
    </row>
    <row r="35" spans="2:5" ht="15.75">
      <c r="B35" s="22" t="s">
        <v>36</v>
      </c>
      <c r="C35" s="23">
        <v>600</v>
      </c>
      <c r="D35" s="17"/>
      <c r="E35" s="20">
        <f>'[1]กระดาษทำการงบทดลอง '!J35</f>
        <v>422981.82</v>
      </c>
    </row>
    <row r="36" spans="2:5" ht="15.75">
      <c r="B36" s="22" t="s">
        <v>37</v>
      </c>
      <c r="C36" s="23"/>
      <c r="D36" s="17"/>
      <c r="E36" s="20">
        <f>'[1]กระดาษทำการงบทดลอง '!J36</f>
        <v>1474905</v>
      </c>
    </row>
    <row r="37" spans="2:5" ht="15.75">
      <c r="B37" s="22" t="s">
        <v>38</v>
      </c>
      <c r="C37" s="23">
        <v>602</v>
      </c>
      <c r="D37" s="17"/>
      <c r="E37" s="20">
        <f>'[1]กระดาษทำการงบทดลอง '!J37</f>
        <v>0</v>
      </c>
    </row>
    <row r="38" spans="2:5" ht="15.75">
      <c r="B38" s="22" t="s">
        <v>39</v>
      </c>
      <c r="C38" s="23"/>
      <c r="D38" s="17"/>
      <c r="E38" s="20">
        <f>'[1]กระดาษทำการงบทดลอง '!J38</f>
        <v>150500</v>
      </c>
    </row>
    <row r="39" spans="2:5" ht="15.75">
      <c r="B39" s="22" t="s">
        <v>40</v>
      </c>
      <c r="C39" s="23"/>
      <c r="D39" s="17"/>
      <c r="E39" s="20">
        <f>'[1]กระดาษทำการงบทดลอง '!J39</f>
        <v>1034750.11</v>
      </c>
    </row>
    <row r="40" spans="2:5" ht="15.75">
      <c r="B40" s="22" t="s">
        <v>41</v>
      </c>
      <c r="C40" s="23">
        <v>700</v>
      </c>
      <c r="D40" s="17"/>
      <c r="E40" s="20">
        <f>'[1]กระดาษทำการงบทดลอง '!J40</f>
        <v>4079377.26</v>
      </c>
    </row>
    <row r="41" spans="2:5" ht="15.75">
      <c r="B41" s="24" t="s">
        <v>42</v>
      </c>
      <c r="C41" s="25">
        <v>703</v>
      </c>
      <c r="D41" s="26"/>
      <c r="E41" s="27">
        <f>'[1]กระดาษทำการงบทดลอง '!J41</f>
        <v>6310899.66</v>
      </c>
    </row>
    <row r="42" spans="2:8" ht="21.75" customHeight="1" thickBot="1">
      <c r="B42" s="28"/>
      <c r="C42" s="29"/>
      <c r="D42" s="30">
        <f>SUM(D8:D41)</f>
        <v>38339241.31</v>
      </c>
      <c r="E42" s="30">
        <f>SUM('งบทดลอง (2)'!E32:E41)</f>
        <v>38339241.31</v>
      </c>
      <c r="G42" s="31"/>
      <c r="H42" s="32"/>
    </row>
    <row r="43" spans="3:7" s="32" customFormat="1" ht="16.5" thickTop="1">
      <c r="C43" s="33"/>
      <c r="D43" s="34"/>
      <c r="E43" s="35"/>
      <c r="G43" s="31"/>
    </row>
    <row r="44" spans="3:7" s="32" customFormat="1" ht="15.75">
      <c r="C44" s="33"/>
      <c r="D44" s="34"/>
      <c r="E44" s="35"/>
      <c r="G44" s="31"/>
    </row>
    <row r="45" spans="3:7" s="32" customFormat="1" ht="15.75">
      <c r="C45" s="33"/>
      <c r="D45" s="35"/>
      <c r="E45" s="35"/>
      <c r="G45" s="31"/>
    </row>
    <row r="46" spans="3:7" s="32" customFormat="1" ht="15.75">
      <c r="C46" s="33"/>
      <c r="D46" s="35"/>
      <c r="E46" s="35"/>
      <c r="G46" s="31"/>
    </row>
    <row r="47" spans="3:7" s="32" customFormat="1" ht="15.75">
      <c r="C47" s="33"/>
      <c r="D47" s="35"/>
      <c r="E47" s="35"/>
      <c r="G47" s="31"/>
    </row>
    <row r="48" spans="3:7" s="32" customFormat="1" ht="15.75">
      <c r="C48" s="33"/>
      <c r="D48" s="35"/>
      <c r="E48" s="35"/>
      <c r="G48" s="31"/>
    </row>
    <row r="49" spans="3:7" s="32" customFormat="1" ht="15.75">
      <c r="C49" s="33"/>
      <c r="D49" s="34"/>
      <c r="E49" s="35"/>
      <c r="G49" s="31"/>
    </row>
    <row r="50" spans="3:7" s="32" customFormat="1" ht="15.75">
      <c r="C50" s="33"/>
      <c r="D50" s="34"/>
      <c r="E50" s="35"/>
      <c r="G50" s="31"/>
    </row>
    <row r="51" spans="3:7" s="32" customFormat="1" ht="15.75">
      <c r="C51" s="33"/>
      <c r="D51" s="35"/>
      <c r="E51" s="35"/>
      <c r="G51" s="31"/>
    </row>
    <row r="52" spans="3:7" s="32" customFormat="1" ht="15.75">
      <c r="C52" s="36"/>
      <c r="D52" s="34"/>
      <c r="E52" s="35"/>
      <c r="G52" s="31"/>
    </row>
    <row r="53" spans="3:7" s="32" customFormat="1" ht="15.75">
      <c r="C53" s="36"/>
      <c r="D53" s="35"/>
      <c r="E53" s="34"/>
      <c r="G53" s="31"/>
    </row>
    <row r="54" spans="3:7" s="32" customFormat="1" ht="15.75">
      <c r="C54" s="36"/>
      <c r="D54" s="35"/>
      <c r="E54" s="34"/>
      <c r="G54" s="31"/>
    </row>
    <row r="55" spans="3:7" s="32" customFormat="1" ht="15.75">
      <c r="C55" s="36"/>
      <c r="D55" s="35"/>
      <c r="E55" s="34"/>
      <c r="G55" s="31"/>
    </row>
    <row r="56" spans="3:7" s="32" customFormat="1" ht="15.75">
      <c r="C56" s="36"/>
      <c r="D56" s="35"/>
      <c r="E56" s="34"/>
      <c r="G56" s="31"/>
    </row>
    <row r="57" spans="3:7" s="32" customFormat="1" ht="15.75">
      <c r="C57" s="36"/>
      <c r="D57" s="35"/>
      <c r="E57" s="34"/>
      <c r="G57" s="31"/>
    </row>
    <row r="58" spans="3:7" s="32" customFormat="1" ht="15.75">
      <c r="C58" s="36"/>
      <c r="D58" s="35"/>
      <c r="E58" s="34"/>
      <c r="G58" s="31"/>
    </row>
    <row r="59" spans="3:7" s="32" customFormat="1" ht="15.75">
      <c r="C59" s="36"/>
      <c r="D59" s="35"/>
      <c r="E59" s="35"/>
      <c r="G59" s="31"/>
    </row>
    <row r="60" spans="3:7" s="32" customFormat="1" ht="15.75">
      <c r="C60" s="36"/>
      <c r="D60" s="37"/>
      <c r="E60" s="37"/>
      <c r="G60" s="38"/>
    </row>
    <row r="61" spans="3:7" s="32" customFormat="1" ht="15.75">
      <c r="C61" s="36"/>
      <c r="D61" s="37"/>
      <c r="E61" s="37"/>
      <c r="G61" s="31"/>
    </row>
    <row r="62" spans="4:7" s="32" customFormat="1" ht="15.75">
      <c r="D62" s="39"/>
      <c r="E62" s="39"/>
      <c r="G62" s="31"/>
    </row>
    <row r="63" spans="4:7" s="32" customFormat="1" ht="15.75">
      <c r="D63" s="35"/>
      <c r="E63" s="39"/>
      <c r="G63" s="31"/>
    </row>
    <row r="64" spans="4:7" s="32" customFormat="1" ht="15.75">
      <c r="D64" s="35"/>
      <c r="E64" s="39"/>
      <c r="G64" s="31"/>
    </row>
    <row r="65" spans="4:7" s="32" customFormat="1" ht="15.75">
      <c r="D65" s="39"/>
      <c r="E65" s="40"/>
      <c r="G65" s="31"/>
    </row>
    <row r="66" spans="4:7" s="32" customFormat="1" ht="15.75">
      <c r="D66" s="39"/>
      <c r="E66" s="40"/>
      <c r="G66" s="31"/>
    </row>
    <row r="67" spans="4:7" s="32" customFormat="1" ht="15.75">
      <c r="D67" s="39"/>
      <c r="E67" s="39"/>
      <c r="G67" s="31"/>
    </row>
    <row r="68" spans="4:7" s="32" customFormat="1" ht="15.75">
      <c r="D68" s="39"/>
      <c r="E68" s="39"/>
      <c r="G68" s="31"/>
    </row>
    <row r="69" spans="4:7" s="32" customFormat="1" ht="15.75">
      <c r="D69" s="39"/>
      <c r="E69" s="39"/>
      <c r="G69" s="31"/>
    </row>
    <row r="70" spans="4:7" s="32" customFormat="1" ht="15.75">
      <c r="D70" s="39"/>
      <c r="E70" s="39"/>
      <c r="G70" s="31"/>
    </row>
    <row r="71" spans="4:7" s="32" customFormat="1" ht="15.75">
      <c r="D71" s="39"/>
      <c r="E71" s="39"/>
      <c r="G71" s="31"/>
    </row>
    <row r="72" spans="4:7" s="32" customFormat="1" ht="15.75">
      <c r="D72" s="39"/>
      <c r="E72" s="39"/>
      <c r="G72" s="31"/>
    </row>
    <row r="73" spans="4:7" s="32" customFormat="1" ht="15.75">
      <c r="D73" s="39"/>
      <c r="E73" s="39"/>
      <c r="G73" s="31"/>
    </row>
    <row r="74" spans="4:7" s="32" customFormat="1" ht="15.75">
      <c r="D74" s="39"/>
      <c r="E74" s="39"/>
      <c r="G74" s="31"/>
    </row>
    <row r="75" spans="4:7" s="32" customFormat="1" ht="15.75">
      <c r="D75" s="39"/>
      <c r="E75" s="39"/>
      <c r="G75" s="31"/>
    </row>
    <row r="76" spans="4:7" s="32" customFormat="1" ht="15.75">
      <c r="D76" s="39"/>
      <c r="E76" s="39"/>
      <c r="G76" s="31"/>
    </row>
    <row r="77" spans="4:7" s="32" customFormat="1" ht="15.75">
      <c r="D77" s="39"/>
      <c r="E77" s="39"/>
      <c r="G77" s="31"/>
    </row>
    <row r="78" spans="4:7" s="32" customFormat="1" ht="15.75">
      <c r="D78" s="39"/>
      <c r="E78" s="39"/>
      <c r="G78" s="31"/>
    </row>
    <row r="79" spans="4:7" s="32" customFormat="1" ht="15.75">
      <c r="D79" s="39"/>
      <c r="E79" s="39"/>
      <c r="G79" s="31"/>
    </row>
    <row r="80" spans="4:7" s="32" customFormat="1" ht="15.75">
      <c r="D80" s="39"/>
      <c r="E80" s="39"/>
      <c r="G80" s="31"/>
    </row>
    <row r="81" spans="4:7" s="32" customFormat="1" ht="15.75">
      <c r="D81" s="39"/>
      <c r="E81" s="39"/>
      <c r="G81" s="31"/>
    </row>
    <row r="82" spans="4:7" s="32" customFormat="1" ht="15.75">
      <c r="D82" s="39"/>
      <c r="E82" s="39"/>
      <c r="G82" s="31"/>
    </row>
    <row r="83" spans="4:7" s="32" customFormat="1" ht="15.75">
      <c r="D83" s="39"/>
      <c r="E83" s="39"/>
      <c r="G83" s="31"/>
    </row>
    <row r="84" spans="4:7" s="32" customFormat="1" ht="15.75">
      <c r="D84" s="39"/>
      <c r="E84" s="39"/>
      <c r="G84" s="31"/>
    </row>
    <row r="85" spans="4:7" s="32" customFormat="1" ht="15.75">
      <c r="D85" s="39"/>
      <c r="E85" s="39"/>
      <c r="G85" s="31"/>
    </row>
    <row r="86" spans="4:7" s="32" customFormat="1" ht="15.75">
      <c r="D86" s="39"/>
      <c r="E86" s="39"/>
      <c r="G86" s="31"/>
    </row>
    <row r="87" spans="4:7" s="32" customFormat="1" ht="15.75">
      <c r="D87" s="39"/>
      <c r="E87" s="39"/>
      <c r="G87" s="31"/>
    </row>
    <row r="88" spans="4:7" s="32" customFormat="1" ht="15.75">
      <c r="D88" s="39"/>
      <c r="E88" s="39"/>
      <c r="G88" s="31"/>
    </row>
    <row r="89" spans="4:7" s="32" customFormat="1" ht="15.75">
      <c r="D89" s="39"/>
      <c r="E89" s="39"/>
      <c r="G89" s="31"/>
    </row>
    <row r="90" spans="4:7" s="32" customFormat="1" ht="15.75">
      <c r="D90" s="39"/>
      <c r="E90" s="39"/>
      <c r="G90" s="31"/>
    </row>
    <row r="91" spans="4:7" s="32" customFormat="1" ht="15.75">
      <c r="D91" s="39"/>
      <c r="E91" s="39"/>
      <c r="G91" s="31"/>
    </row>
    <row r="92" spans="4:7" s="32" customFormat="1" ht="15.75">
      <c r="D92" s="39"/>
      <c r="E92" s="39"/>
      <c r="G92" s="31"/>
    </row>
    <row r="93" spans="4:7" s="32" customFormat="1" ht="15.75">
      <c r="D93" s="39"/>
      <c r="E93" s="39"/>
      <c r="G93" s="31"/>
    </row>
    <row r="94" spans="4:7" s="32" customFormat="1" ht="15.75">
      <c r="D94" s="39"/>
      <c r="E94" s="39"/>
      <c r="G94" s="31"/>
    </row>
    <row r="95" spans="4:7" s="32" customFormat="1" ht="15.75">
      <c r="D95" s="39"/>
      <c r="E95" s="39"/>
      <c r="G95" s="31"/>
    </row>
    <row r="96" spans="4:7" s="32" customFormat="1" ht="15.75">
      <c r="D96" s="39"/>
      <c r="E96" s="39"/>
      <c r="G96" s="31"/>
    </row>
    <row r="97" spans="4:7" s="32" customFormat="1" ht="15.75">
      <c r="D97" s="39"/>
      <c r="E97" s="39"/>
      <c r="G97" s="31"/>
    </row>
    <row r="98" spans="4:7" s="32" customFormat="1" ht="15.75">
      <c r="D98" s="39"/>
      <c r="E98" s="39"/>
      <c r="G98" s="31"/>
    </row>
    <row r="99" spans="4:7" s="32" customFormat="1" ht="15.75">
      <c r="D99" s="39"/>
      <c r="E99" s="39"/>
      <c r="G99" s="31"/>
    </row>
    <row r="100" spans="4:7" s="32" customFormat="1" ht="15.75">
      <c r="D100" s="39"/>
      <c r="E100" s="39"/>
      <c r="G100" s="31"/>
    </row>
    <row r="101" spans="4:7" s="32" customFormat="1" ht="15.75">
      <c r="D101" s="39"/>
      <c r="E101" s="39"/>
      <c r="G101" s="31"/>
    </row>
    <row r="102" spans="4:7" s="32" customFormat="1" ht="15.75">
      <c r="D102" s="39"/>
      <c r="E102" s="39"/>
      <c r="G102" s="31"/>
    </row>
    <row r="103" spans="4:7" s="32" customFormat="1" ht="15.75">
      <c r="D103" s="39"/>
      <c r="E103" s="39"/>
      <c r="G103" s="31"/>
    </row>
    <row r="104" spans="4:7" s="32" customFormat="1" ht="15.75">
      <c r="D104" s="39"/>
      <c r="E104" s="39"/>
      <c r="G104" s="31"/>
    </row>
    <row r="105" spans="4:7" s="32" customFormat="1" ht="15.75">
      <c r="D105" s="39"/>
      <c r="E105" s="39"/>
      <c r="G105" s="31"/>
    </row>
    <row r="106" spans="4:7" s="32" customFormat="1" ht="15.75">
      <c r="D106" s="39"/>
      <c r="E106" s="39"/>
      <c r="G106" s="31"/>
    </row>
    <row r="107" spans="4:7" s="32" customFormat="1" ht="15.75">
      <c r="D107" s="39"/>
      <c r="E107" s="39"/>
      <c r="G107" s="31"/>
    </row>
    <row r="108" spans="4:7" s="32" customFormat="1" ht="15.75">
      <c r="D108" s="39"/>
      <c r="E108" s="39"/>
      <c r="G108" s="31"/>
    </row>
    <row r="109" spans="4:7" s="32" customFormat="1" ht="15.75">
      <c r="D109" s="39"/>
      <c r="E109" s="39"/>
      <c r="G109" s="31"/>
    </row>
    <row r="110" spans="4:7" s="32" customFormat="1" ht="15.75">
      <c r="D110" s="39"/>
      <c r="E110" s="39"/>
      <c r="G110" s="31"/>
    </row>
    <row r="111" spans="4:7" s="32" customFormat="1" ht="15.75">
      <c r="D111" s="39"/>
      <c r="E111" s="39"/>
      <c r="G111" s="31"/>
    </row>
    <row r="112" spans="4:7" s="32" customFormat="1" ht="15.75">
      <c r="D112" s="39"/>
      <c r="E112" s="39"/>
      <c r="G112" s="31"/>
    </row>
    <row r="113" spans="4:7" s="32" customFormat="1" ht="15.75">
      <c r="D113" s="39"/>
      <c r="E113" s="39"/>
      <c r="G113" s="31"/>
    </row>
    <row r="114" spans="4:7" s="32" customFormat="1" ht="15.75">
      <c r="D114" s="39"/>
      <c r="E114" s="39"/>
      <c r="G114" s="31"/>
    </row>
    <row r="115" spans="4:7" s="32" customFormat="1" ht="15.75">
      <c r="D115" s="39"/>
      <c r="E115" s="39"/>
      <c r="G115" s="31"/>
    </row>
    <row r="116" spans="4:7" s="32" customFormat="1" ht="15.75">
      <c r="D116" s="39"/>
      <c r="E116" s="39"/>
      <c r="G116" s="31"/>
    </row>
    <row r="117" spans="4:8" s="32" customFormat="1" ht="15.75">
      <c r="D117" s="39"/>
      <c r="E117" s="39"/>
      <c r="G117" s="3"/>
      <c r="H117" s="2"/>
    </row>
    <row r="118" spans="2:5" ht="15.75">
      <c r="B118" s="32"/>
      <c r="C118" s="32"/>
      <c r="D118" s="39"/>
      <c r="E118" s="39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L100"/>
  <sheetViews>
    <sheetView zoomScale="115" zoomScaleNormal="115" zoomScaleSheetLayoutView="100" zoomScalePageLayoutView="0" workbookViewId="0" topLeftCell="B88">
      <selection activeCell="A2" sqref="A2:H2"/>
    </sheetView>
  </sheetViews>
  <sheetFormatPr defaultColWidth="9.140625" defaultRowHeight="21.75"/>
  <cols>
    <col min="1" max="1" width="1.1484375" style="43" hidden="1" customWidth="1"/>
    <col min="2" max="3" width="16.140625" style="43" customWidth="1"/>
    <col min="4" max="4" width="34.00390625" style="43" customWidth="1"/>
    <col min="5" max="5" width="7.8515625" style="43" customWidth="1"/>
    <col min="6" max="6" width="16.00390625" style="43" customWidth="1"/>
    <col min="7" max="7" width="2.7109375" style="43" customWidth="1"/>
    <col min="8" max="9" width="2.8515625" style="43" customWidth="1"/>
    <col min="10" max="10" width="15.421875" style="43" customWidth="1"/>
    <col min="11" max="11" width="14.00390625" style="43" customWidth="1"/>
    <col min="12" max="16384" width="9.140625" style="43" customWidth="1"/>
  </cols>
  <sheetData>
    <row r="1" spans="2:6" ht="23.25" customHeight="1">
      <c r="B1" s="42" t="s">
        <v>43</v>
      </c>
      <c r="C1" s="42"/>
      <c r="D1" s="42"/>
      <c r="E1" s="42"/>
      <c r="F1" s="42"/>
    </row>
    <row r="2" spans="2:6" ht="23.25" customHeight="1">
      <c r="B2" s="42" t="s">
        <v>44</v>
      </c>
      <c r="C2" s="42"/>
      <c r="D2" s="42"/>
      <c r="E2" s="42"/>
      <c r="F2" s="42"/>
    </row>
    <row r="3" spans="2:6" ht="23.25" customHeight="1">
      <c r="B3" s="44"/>
      <c r="C3" s="44"/>
      <c r="D3" s="44"/>
      <c r="E3" s="45" t="s">
        <v>45</v>
      </c>
      <c r="F3" s="45"/>
    </row>
    <row r="4" spans="2:6" ht="23.25" customHeight="1">
      <c r="B4" s="42" t="s">
        <v>46</v>
      </c>
      <c r="C4" s="42"/>
      <c r="D4" s="42"/>
      <c r="E4" s="42"/>
      <c r="F4" s="42"/>
    </row>
    <row r="5" spans="2:6" ht="23.25" customHeight="1">
      <c r="B5" s="44"/>
      <c r="C5" s="44"/>
      <c r="D5" s="45" t="s">
        <v>47</v>
      </c>
      <c r="E5" s="45"/>
      <c r="F5" s="44"/>
    </row>
    <row r="6" spans="2:6" ht="5.25" customHeight="1" thickBot="1">
      <c r="B6" s="46"/>
      <c r="C6" s="46"/>
      <c r="D6" s="46"/>
      <c r="E6" s="46"/>
      <c r="F6" s="46"/>
    </row>
    <row r="7" spans="2:6" ht="18" thickTop="1">
      <c r="B7" s="47" t="s">
        <v>48</v>
      </c>
      <c r="C7" s="48"/>
      <c r="D7" s="49"/>
      <c r="E7" s="50"/>
      <c r="F7" s="51" t="s">
        <v>49</v>
      </c>
    </row>
    <row r="8" spans="2:6" ht="17.25">
      <c r="B8" s="52" t="s">
        <v>50</v>
      </c>
      <c r="C8" s="52" t="s">
        <v>51</v>
      </c>
      <c r="D8" s="53" t="s">
        <v>3</v>
      </c>
      <c r="E8" s="54" t="s">
        <v>52</v>
      </c>
      <c r="F8" s="55" t="s">
        <v>51</v>
      </c>
    </row>
    <row r="9" spans="2:6" ht="18" thickBot="1">
      <c r="B9" s="56" t="s">
        <v>53</v>
      </c>
      <c r="C9" s="56" t="s">
        <v>53</v>
      </c>
      <c r="D9" s="57"/>
      <c r="E9" s="58"/>
      <c r="F9" s="59" t="s">
        <v>53</v>
      </c>
    </row>
    <row r="10" spans="2:6" ht="18" thickTop="1">
      <c r="B10" s="60"/>
      <c r="C10" s="61">
        <v>13434678.77</v>
      </c>
      <c r="D10" s="43" t="s">
        <v>54</v>
      </c>
      <c r="E10" s="50"/>
      <c r="F10" s="62">
        <v>19571495.15</v>
      </c>
    </row>
    <row r="11" spans="2:6" ht="17.25">
      <c r="B11" s="60"/>
      <c r="C11" s="62"/>
      <c r="D11" s="63" t="s">
        <v>55</v>
      </c>
      <c r="E11" s="64"/>
      <c r="F11" s="62"/>
    </row>
    <row r="12" spans="2:10" ht="17.25">
      <c r="B12" s="60">
        <v>78000</v>
      </c>
      <c r="C12" s="62">
        <v>80805.01</v>
      </c>
      <c r="D12" s="43" t="s">
        <v>56</v>
      </c>
      <c r="E12" s="64">
        <v>100</v>
      </c>
      <c r="F12" s="65">
        <v>0</v>
      </c>
      <c r="J12" s="43" t="s">
        <v>57</v>
      </c>
    </row>
    <row r="13" spans="2:11" ht="17.25">
      <c r="B13" s="60">
        <v>105200</v>
      </c>
      <c r="C13" s="62">
        <v>52006</v>
      </c>
      <c r="D13" s="43" t="s">
        <v>58</v>
      </c>
      <c r="E13" s="64">
        <v>120</v>
      </c>
      <c r="F13" s="65">
        <v>3314</v>
      </c>
      <c r="K13" s="43" t="s">
        <v>57</v>
      </c>
    </row>
    <row r="14" spans="2:6" ht="17.25">
      <c r="B14" s="60">
        <v>63000</v>
      </c>
      <c r="C14" s="62">
        <v>170809.54</v>
      </c>
      <c r="D14" s="43" t="s">
        <v>59</v>
      </c>
      <c r="E14" s="64">
        <v>200</v>
      </c>
      <c r="F14" s="65">
        <v>27500.29</v>
      </c>
    </row>
    <row r="15" spans="2:6" ht="17.25">
      <c r="B15" s="66">
        <v>0</v>
      </c>
      <c r="C15" s="62"/>
      <c r="D15" s="43" t="s">
        <v>60</v>
      </c>
      <c r="E15" s="64">
        <v>250</v>
      </c>
      <c r="F15" s="65">
        <v>0</v>
      </c>
    </row>
    <row r="16" spans="2:10" ht="17.25">
      <c r="B16" s="60">
        <v>230000</v>
      </c>
      <c r="C16" s="65">
        <v>96300</v>
      </c>
      <c r="D16" s="43" t="s">
        <v>61</v>
      </c>
      <c r="E16" s="64">
        <v>300</v>
      </c>
      <c r="F16" s="65">
        <v>16500</v>
      </c>
      <c r="J16" s="43" t="s">
        <v>62</v>
      </c>
    </row>
    <row r="17" spans="2:6" ht="17.25">
      <c r="B17" s="60">
        <v>0</v>
      </c>
      <c r="C17" s="62"/>
      <c r="D17" s="43" t="s">
        <v>63</v>
      </c>
      <c r="E17" s="64">
        <v>350</v>
      </c>
      <c r="F17" s="65">
        <v>0</v>
      </c>
    </row>
    <row r="18" spans="2:6" ht="17.25">
      <c r="B18" s="60">
        <v>9505000</v>
      </c>
      <c r="C18" s="62">
        <v>13225036.59</v>
      </c>
      <c r="D18" s="43" t="s">
        <v>64</v>
      </c>
      <c r="E18" s="64">
        <v>1000</v>
      </c>
      <c r="F18" s="65">
        <v>1020818.15</v>
      </c>
    </row>
    <row r="19" spans="2:6" ht="17.25">
      <c r="B19" s="60">
        <v>5904000</v>
      </c>
      <c r="C19" s="65">
        <v>5356329</v>
      </c>
      <c r="D19" s="43" t="s">
        <v>28</v>
      </c>
      <c r="E19" s="64">
        <v>2000</v>
      </c>
      <c r="F19" s="62">
        <v>0</v>
      </c>
    </row>
    <row r="20" spans="2:6" ht="18" thickBot="1">
      <c r="B20" s="67">
        <f>SUM(B12:B19)</f>
        <v>15885200</v>
      </c>
      <c r="C20" s="68">
        <f>SUM(C12:C19)</f>
        <v>18981286.14</v>
      </c>
      <c r="E20" s="64"/>
      <c r="F20" s="69">
        <f>SUM(F12:F19)</f>
        <v>1068132.44</v>
      </c>
    </row>
    <row r="21" spans="2:6" ht="18" thickTop="1">
      <c r="B21" s="70"/>
      <c r="C21" s="62">
        <v>5313500</v>
      </c>
      <c r="D21" s="43" t="s">
        <v>65</v>
      </c>
      <c r="E21" s="64">
        <v>3000</v>
      </c>
      <c r="F21" s="71">
        <v>0</v>
      </c>
    </row>
    <row r="22" spans="2:6" ht="17.25">
      <c r="B22" s="70"/>
      <c r="C22" s="62">
        <v>410500</v>
      </c>
      <c r="D22" s="43" t="s">
        <v>66</v>
      </c>
      <c r="E22" s="64">
        <v>3000</v>
      </c>
      <c r="F22" s="71">
        <v>0</v>
      </c>
    </row>
    <row r="23" spans="2:6" ht="17.25">
      <c r="B23" s="70"/>
      <c r="C23" s="62"/>
      <c r="D23" s="43" t="s">
        <v>67</v>
      </c>
      <c r="E23" s="64">
        <v>3000</v>
      </c>
      <c r="F23" s="71">
        <v>0</v>
      </c>
    </row>
    <row r="24" spans="2:6" ht="17.25">
      <c r="B24" s="70"/>
      <c r="C24" s="62"/>
      <c r="D24" s="43" t="s">
        <v>68</v>
      </c>
      <c r="E24" s="64"/>
      <c r="F24" s="71">
        <v>0</v>
      </c>
    </row>
    <row r="25" spans="2:6" ht="17.25">
      <c r="B25" s="70"/>
      <c r="C25" s="62"/>
      <c r="D25" s="50" t="s">
        <v>69</v>
      </c>
      <c r="E25" s="50"/>
      <c r="F25" s="62">
        <v>0</v>
      </c>
    </row>
    <row r="26" spans="3:6" ht="17.25">
      <c r="C26" s="62"/>
      <c r="D26" s="43" t="s">
        <v>70</v>
      </c>
      <c r="E26" s="72">
        <v>602</v>
      </c>
      <c r="F26" s="62">
        <v>0</v>
      </c>
    </row>
    <row r="27" spans="3:6" ht="17.25">
      <c r="C27" s="62">
        <v>422981.82</v>
      </c>
      <c r="D27" s="43" t="s">
        <v>71</v>
      </c>
      <c r="E27" s="72">
        <v>600</v>
      </c>
      <c r="F27" s="62">
        <v>422981.82</v>
      </c>
    </row>
    <row r="28" spans="3:6" ht="17.25">
      <c r="C28" s="62">
        <v>866696</v>
      </c>
      <c r="D28" s="43" t="s">
        <v>72</v>
      </c>
      <c r="E28" s="72"/>
      <c r="F28" s="62">
        <v>866696</v>
      </c>
    </row>
    <row r="29" spans="3:6" ht="17.25">
      <c r="C29" s="62">
        <v>119679.46</v>
      </c>
      <c r="D29" s="43" t="s">
        <v>73</v>
      </c>
      <c r="E29" s="72">
        <v>900</v>
      </c>
      <c r="F29" s="71">
        <v>6998.33</v>
      </c>
    </row>
    <row r="30" spans="3:6" ht="17.25">
      <c r="C30" s="62">
        <v>1898.83</v>
      </c>
      <c r="D30" s="43" t="s">
        <v>40</v>
      </c>
      <c r="E30" s="72"/>
      <c r="F30" s="71">
        <v>0</v>
      </c>
    </row>
    <row r="31" spans="3:6" ht="17.25">
      <c r="C31" s="62">
        <v>40094.84</v>
      </c>
      <c r="D31" s="43" t="s">
        <v>74</v>
      </c>
      <c r="E31" s="72">
        <v>700</v>
      </c>
      <c r="F31" s="62">
        <v>638</v>
      </c>
    </row>
    <row r="32" spans="3:6" ht="17.25">
      <c r="C32" s="62"/>
      <c r="D32" s="43" t="s">
        <v>75</v>
      </c>
      <c r="E32" s="72"/>
      <c r="F32" s="62">
        <v>0</v>
      </c>
    </row>
    <row r="33" spans="3:6" ht="17.25">
      <c r="C33" s="62">
        <v>207696</v>
      </c>
      <c r="D33" s="43" t="s">
        <v>76</v>
      </c>
      <c r="E33" s="72"/>
      <c r="F33" s="62">
        <v>0</v>
      </c>
    </row>
    <row r="34" spans="3:6" ht="17.25">
      <c r="C34" s="62">
        <v>453455</v>
      </c>
      <c r="D34" s="43" t="s">
        <v>77</v>
      </c>
      <c r="E34" s="72">
        <v>90</v>
      </c>
      <c r="F34" s="62">
        <v>13500</v>
      </c>
    </row>
    <row r="35" spans="3:6" ht="17.25">
      <c r="C35" s="62">
        <v>1812200</v>
      </c>
      <c r="D35" s="43" t="s">
        <v>78</v>
      </c>
      <c r="E35" s="72"/>
      <c r="F35" s="62">
        <v>0</v>
      </c>
    </row>
    <row r="36" spans="3:6" ht="17.25">
      <c r="C36" s="73">
        <f>SUM(C21:C35)</f>
        <v>9648701.95</v>
      </c>
      <c r="E36" s="64"/>
      <c r="F36" s="73">
        <f>SUM(F21:F35)</f>
        <v>1310814.1500000001</v>
      </c>
    </row>
    <row r="37" spans="3:6" ht="18" thickBot="1">
      <c r="C37" s="68">
        <f>SUM(C36,C20)</f>
        <v>28629988.09</v>
      </c>
      <c r="D37" s="43" t="s">
        <v>79</v>
      </c>
      <c r="E37" s="74"/>
      <c r="F37" s="69">
        <f>SUM(F36,F20)</f>
        <v>2378946.59</v>
      </c>
    </row>
    <row r="38" spans="3:6" ht="18" thickTop="1">
      <c r="C38" s="70"/>
      <c r="E38" s="75"/>
      <c r="F38" s="70"/>
    </row>
    <row r="39" spans="3:6" ht="17.25">
      <c r="C39" s="70"/>
      <c r="E39" s="75"/>
      <c r="F39" s="70"/>
    </row>
    <row r="40" spans="3:6" ht="17.25">
      <c r="C40" s="70"/>
      <c r="E40" s="75"/>
      <c r="F40" s="70"/>
    </row>
    <row r="41" spans="3:6" ht="17.25">
      <c r="C41" s="70"/>
      <c r="E41" s="75"/>
      <c r="F41" s="70"/>
    </row>
    <row r="42" spans="3:6" ht="17.25">
      <c r="C42" s="70"/>
      <c r="E42" s="75"/>
      <c r="F42" s="70"/>
    </row>
    <row r="43" spans="3:6" ht="17.25">
      <c r="C43" s="70"/>
      <c r="E43" s="75"/>
      <c r="F43" s="70"/>
    </row>
    <row r="44" spans="3:6" ht="17.25">
      <c r="C44" s="70"/>
      <c r="E44" s="75"/>
      <c r="F44" s="70"/>
    </row>
    <row r="45" spans="3:6" ht="17.25">
      <c r="C45" s="70"/>
      <c r="E45" s="75"/>
      <c r="F45" s="70"/>
    </row>
    <row r="46" spans="3:6" ht="17.25">
      <c r="C46" s="70"/>
      <c r="E46" s="75"/>
      <c r="F46" s="70"/>
    </row>
    <row r="47" spans="3:6" ht="17.25">
      <c r="C47" s="70"/>
      <c r="E47" s="75"/>
      <c r="F47" s="70"/>
    </row>
    <row r="48" spans="3:6" ht="18" thickBot="1">
      <c r="C48" s="70"/>
      <c r="E48" s="75"/>
      <c r="F48" s="70"/>
    </row>
    <row r="49" spans="2:6" ht="17.25" customHeight="1" thickTop="1">
      <c r="B49" s="76" t="s">
        <v>48</v>
      </c>
      <c r="C49" s="77"/>
      <c r="D49" s="78"/>
      <c r="E49" s="79"/>
      <c r="F49" s="51" t="s">
        <v>49</v>
      </c>
    </row>
    <row r="50" spans="2:6" ht="17.25" customHeight="1">
      <c r="B50" s="52" t="s">
        <v>50</v>
      </c>
      <c r="C50" s="55" t="s">
        <v>51</v>
      </c>
      <c r="D50" s="80" t="s">
        <v>3</v>
      </c>
      <c r="E50" s="54" t="s">
        <v>52</v>
      </c>
      <c r="F50" s="55" t="s">
        <v>51</v>
      </c>
    </row>
    <row r="51" spans="2:6" ht="17.25" customHeight="1" thickBot="1">
      <c r="B51" s="56" t="s">
        <v>53</v>
      </c>
      <c r="C51" s="59" t="s">
        <v>53</v>
      </c>
      <c r="D51" s="46"/>
      <c r="E51" s="58"/>
      <c r="F51" s="59" t="s">
        <v>53</v>
      </c>
    </row>
    <row r="52" spans="2:10" ht="17.25" customHeight="1" thickTop="1">
      <c r="B52" s="60"/>
      <c r="C52" s="62"/>
      <c r="D52" s="63" t="s">
        <v>80</v>
      </c>
      <c r="E52" s="72"/>
      <c r="F52" s="62"/>
      <c r="J52" s="81"/>
    </row>
    <row r="53" spans="2:10" ht="17.25" customHeight="1">
      <c r="B53" s="82">
        <v>570124</v>
      </c>
      <c r="C53" s="83">
        <v>267582</v>
      </c>
      <c r="D53" s="84" t="s">
        <v>81</v>
      </c>
      <c r="E53" s="85">
        <v>5000</v>
      </c>
      <c r="F53" s="83">
        <v>19158</v>
      </c>
      <c r="J53" s="86"/>
    </row>
    <row r="54" spans="2:10" ht="17.25" customHeight="1">
      <c r="B54" s="82"/>
      <c r="C54" s="83">
        <v>41000</v>
      </c>
      <c r="D54" s="84" t="s">
        <v>81</v>
      </c>
      <c r="E54" s="85">
        <v>6000</v>
      </c>
      <c r="F54" s="83">
        <v>3500</v>
      </c>
      <c r="J54" s="86"/>
    </row>
    <row r="55" spans="2:11" ht="17.25" customHeight="1">
      <c r="B55" s="82">
        <v>5709420</v>
      </c>
      <c r="C55" s="83">
        <v>5126325</v>
      </c>
      <c r="D55" s="84" t="s">
        <v>82</v>
      </c>
      <c r="E55" s="85">
        <v>5100</v>
      </c>
      <c r="F55" s="83">
        <v>271812</v>
      </c>
      <c r="J55" s="43" t="s">
        <v>83</v>
      </c>
      <c r="K55" s="87">
        <f>C53+C54+C55+C57+C58+C59+C62+C65+C70+C72+C75</f>
        <v>8709783.49</v>
      </c>
    </row>
    <row r="56" spans="2:11" ht="17.25" customHeight="1">
      <c r="B56" s="82"/>
      <c r="C56" s="83">
        <v>57024</v>
      </c>
      <c r="D56" s="84" t="s">
        <v>82</v>
      </c>
      <c r="E56" s="85" t="s">
        <v>84</v>
      </c>
      <c r="F56" s="83">
        <v>57024</v>
      </c>
      <c r="K56" s="87"/>
    </row>
    <row r="57" spans="2:10" ht="17.25" customHeight="1">
      <c r="B57" s="82">
        <v>115440</v>
      </c>
      <c r="C57" s="83">
        <v>114480</v>
      </c>
      <c r="D57" s="84" t="s">
        <v>85</v>
      </c>
      <c r="E57" s="85">
        <v>5120</v>
      </c>
      <c r="F57" s="83">
        <v>9620</v>
      </c>
      <c r="J57" s="86"/>
    </row>
    <row r="58" spans="2:10" ht="17.25" customHeight="1">
      <c r="B58" s="82">
        <v>873120</v>
      </c>
      <c r="C58" s="83">
        <v>761700</v>
      </c>
      <c r="D58" s="84" t="s">
        <v>86</v>
      </c>
      <c r="E58" s="85">
        <v>5130</v>
      </c>
      <c r="F58" s="83">
        <v>68700</v>
      </c>
      <c r="J58" s="86"/>
    </row>
    <row r="59" spans="2:10" ht="17.25" customHeight="1">
      <c r="B59" s="82">
        <v>918096</v>
      </c>
      <c r="C59" s="83">
        <v>265825.5</v>
      </c>
      <c r="D59" s="84" t="s">
        <v>87</v>
      </c>
      <c r="E59" s="85">
        <v>5200</v>
      </c>
      <c r="F59" s="83">
        <v>33074.5</v>
      </c>
      <c r="J59" s="86"/>
    </row>
    <row r="60" spans="2:10" ht="17.25" customHeight="1">
      <c r="B60" s="82"/>
      <c r="C60" s="83">
        <v>866696</v>
      </c>
      <c r="D60" s="84" t="s">
        <v>87</v>
      </c>
      <c r="E60" s="85" t="s">
        <v>88</v>
      </c>
      <c r="F60" s="83">
        <v>866696</v>
      </c>
      <c r="J60" s="86"/>
    </row>
    <row r="61" spans="2:12" ht="17.25" customHeight="1">
      <c r="B61" s="82">
        <v>3180000</v>
      </c>
      <c r="C61" s="88">
        <v>554670.61</v>
      </c>
      <c r="D61" s="89" t="s">
        <v>89</v>
      </c>
      <c r="E61" s="90">
        <v>5250</v>
      </c>
      <c r="F61" s="88">
        <v>60542</v>
      </c>
      <c r="J61" s="86"/>
      <c r="K61" s="91"/>
      <c r="L61" s="87"/>
    </row>
    <row r="62" spans="2:12" ht="17.25" customHeight="1">
      <c r="B62" s="82"/>
      <c r="C62" s="88">
        <v>1272517.35</v>
      </c>
      <c r="D62" s="89" t="s">
        <v>89</v>
      </c>
      <c r="E62" s="90">
        <v>6250</v>
      </c>
      <c r="F62" s="88">
        <v>253300</v>
      </c>
      <c r="J62" s="86"/>
      <c r="K62" s="91"/>
      <c r="L62" s="87"/>
    </row>
    <row r="63" spans="2:12" ht="17.25" customHeight="1">
      <c r="B63" s="82"/>
      <c r="C63" s="83">
        <v>97783.05</v>
      </c>
      <c r="D63" s="84" t="s">
        <v>90</v>
      </c>
      <c r="E63" s="85" t="s">
        <v>84</v>
      </c>
      <c r="F63" s="83">
        <v>97783.05</v>
      </c>
      <c r="J63" s="86"/>
      <c r="K63" s="91"/>
      <c r="L63" s="87"/>
    </row>
    <row r="64" spans="2:10" ht="17.25" customHeight="1">
      <c r="B64" s="82">
        <v>1865800</v>
      </c>
      <c r="C64" s="83">
        <v>457581.8</v>
      </c>
      <c r="D64" s="84" t="s">
        <v>91</v>
      </c>
      <c r="E64" s="85">
        <v>5270</v>
      </c>
      <c r="F64" s="83">
        <v>149322</v>
      </c>
      <c r="J64" s="86"/>
    </row>
    <row r="65" spans="2:10" ht="17.25" customHeight="1">
      <c r="B65" s="82"/>
      <c r="C65" s="83">
        <v>860353.64</v>
      </c>
      <c r="D65" s="84" t="s">
        <v>91</v>
      </c>
      <c r="E65" s="85">
        <v>6270</v>
      </c>
      <c r="F65" s="83">
        <v>194419.56</v>
      </c>
      <c r="J65" s="86"/>
    </row>
    <row r="66" spans="2:10" ht="17.25" customHeight="1">
      <c r="B66" s="82"/>
      <c r="C66" s="83">
        <v>244409.44</v>
      </c>
      <c r="D66" s="84" t="s">
        <v>92</v>
      </c>
      <c r="E66" s="85" t="s">
        <v>84</v>
      </c>
      <c r="F66" s="83">
        <v>244409.44</v>
      </c>
      <c r="J66" s="86"/>
    </row>
    <row r="67" spans="2:10" ht="17.25" customHeight="1">
      <c r="B67" s="82">
        <v>209000</v>
      </c>
      <c r="C67" s="83">
        <v>153152.14</v>
      </c>
      <c r="D67" s="84" t="s">
        <v>93</v>
      </c>
      <c r="E67" s="85">
        <v>5300</v>
      </c>
      <c r="F67" s="83">
        <v>20829.31</v>
      </c>
      <c r="J67" s="86"/>
    </row>
    <row r="68" spans="2:10" ht="17.25" customHeight="1">
      <c r="B68" s="82"/>
      <c r="C68" s="62">
        <v>2402.19</v>
      </c>
      <c r="D68" s="84" t="s">
        <v>93</v>
      </c>
      <c r="E68" s="85">
        <v>6300</v>
      </c>
      <c r="F68" s="83">
        <v>616.73</v>
      </c>
      <c r="H68" s="43" t="s">
        <v>57</v>
      </c>
      <c r="J68" s="86"/>
    </row>
    <row r="69" spans="2:10" ht="17.25" customHeight="1">
      <c r="B69" s="82"/>
      <c r="C69" s="62">
        <v>3765.33</v>
      </c>
      <c r="D69" s="84" t="s">
        <v>94</v>
      </c>
      <c r="E69" s="85" t="s">
        <v>84</v>
      </c>
      <c r="F69" s="83">
        <v>3765.33</v>
      </c>
      <c r="J69" s="86"/>
    </row>
    <row r="70" spans="2:10" ht="17.25" customHeight="1">
      <c r="B70" s="82"/>
      <c r="C70" s="83">
        <v>0</v>
      </c>
      <c r="D70" s="84" t="s">
        <v>95</v>
      </c>
      <c r="E70" s="85">
        <v>5400</v>
      </c>
      <c r="F70" s="83">
        <v>0</v>
      </c>
      <c r="J70" s="86"/>
    </row>
    <row r="71" spans="2:10" ht="17.25" customHeight="1">
      <c r="B71" s="82">
        <v>1152000</v>
      </c>
      <c r="C71" s="83">
        <v>1050300</v>
      </c>
      <c r="D71" s="84" t="s">
        <v>95</v>
      </c>
      <c r="E71" s="85">
        <v>6400</v>
      </c>
      <c r="F71" s="83">
        <v>0</v>
      </c>
      <c r="J71" s="86"/>
    </row>
    <row r="72" spans="2:10" ht="17.25" customHeight="1">
      <c r="B72" s="82"/>
      <c r="C72" s="83">
        <v>0</v>
      </c>
      <c r="D72" s="84" t="s">
        <v>96</v>
      </c>
      <c r="E72" s="85">
        <v>5450</v>
      </c>
      <c r="F72" s="83">
        <v>0</v>
      </c>
      <c r="J72" s="86"/>
    </row>
    <row r="73" spans="2:10" ht="17.25" customHeight="1">
      <c r="B73" s="82">
        <v>192200</v>
      </c>
      <c r="C73" s="83">
        <v>204088.2</v>
      </c>
      <c r="D73" s="84" t="s">
        <v>96</v>
      </c>
      <c r="E73" s="85">
        <v>6450</v>
      </c>
      <c r="F73" s="83">
        <v>58500</v>
      </c>
      <c r="J73" s="86"/>
    </row>
    <row r="74" spans="2:10" ht="17.25" customHeight="1">
      <c r="B74" s="82">
        <v>1080000</v>
      </c>
      <c r="C74" s="83">
        <v>1065000</v>
      </c>
      <c r="D74" s="84" t="s">
        <v>97</v>
      </c>
      <c r="E74" s="85">
        <v>6500</v>
      </c>
      <c r="F74" s="83">
        <v>118000</v>
      </c>
      <c r="J74" s="86"/>
    </row>
    <row r="75" spans="2:10" ht="17.25" customHeight="1">
      <c r="B75" s="82"/>
      <c r="C75" s="83">
        <v>0</v>
      </c>
      <c r="D75" s="84" t="s">
        <v>98</v>
      </c>
      <c r="E75" s="85">
        <v>5550</v>
      </c>
      <c r="F75" s="83">
        <v>0</v>
      </c>
      <c r="J75" s="86"/>
    </row>
    <row r="76" spans="2:10" ht="17.25" customHeight="1">
      <c r="B76" s="60">
        <v>20000</v>
      </c>
      <c r="C76" s="83">
        <v>0</v>
      </c>
      <c r="D76" s="43" t="s">
        <v>98</v>
      </c>
      <c r="E76" s="72">
        <v>6550</v>
      </c>
      <c r="F76" s="62">
        <v>0</v>
      </c>
      <c r="J76" s="86"/>
    </row>
    <row r="77" spans="2:10" ht="17.25" customHeight="1">
      <c r="B77" s="60"/>
      <c r="C77" s="83">
        <v>20000</v>
      </c>
      <c r="D77" s="43" t="s">
        <v>98</v>
      </c>
      <c r="E77" s="72" t="s">
        <v>84</v>
      </c>
      <c r="F77" s="71">
        <v>20000</v>
      </c>
      <c r="J77" s="86"/>
    </row>
    <row r="78" spans="2:10" ht="17.25" customHeight="1" thickBot="1">
      <c r="B78" s="67">
        <f>SUM(B53:B76)</f>
        <v>15885200</v>
      </c>
      <c r="C78" s="92">
        <f>SUM(C53:C77)</f>
        <v>13486656.250000002</v>
      </c>
      <c r="D78" s="93"/>
      <c r="E78" s="72"/>
      <c r="F78" s="69">
        <f>SUM(F53:F77)</f>
        <v>2551071.9200000004</v>
      </c>
      <c r="J78" s="81"/>
    </row>
    <row r="79" spans="2:10" ht="17.25" customHeight="1" thickTop="1">
      <c r="B79" s="94"/>
      <c r="C79" s="95">
        <v>730104</v>
      </c>
      <c r="D79" s="96" t="s">
        <v>99</v>
      </c>
      <c r="E79" s="54">
        <v>700</v>
      </c>
      <c r="F79" s="97">
        <v>0</v>
      </c>
      <c r="J79" s="81"/>
    </row>
    <row r="80" spans="2:10" ht="17.25" customHeight="1">
      <c r="B80" s="94"/>
      <c r="C80" s="95">
        <v>5043700</v>
      </c>
      <c r="D80" s="96" t="s">
        <v>100</v>
      </c>
      <c r="E80" s="54">
        <v>3000</v>
      </c>
      <c r="F80" s="97">
        <v>417400</v>
      </c>
      <c r="J80" s="81"/>
    </row>
    <row r="81" spans="2:10" ht="17.25" customHeight="1">
      <c r="B81" s="94"/>
      <c r="C81" s="95">
        <v>378000</v>
      </c>
      <c r="D81" s="96" t="s">
        <v>101</v>
      </c>
      <c r="E81" s="54">
        <v>3000</v>
      </c>
      <c r="F81" s="97">
        <v>31500</v>
      </c>
      <c r="J81" s="81"/>
    </row>
    <row r="82" spans="2:6" ht="17.25" customHeight="1">
      <c r="B82" s="94"/>
      <c r="C82" s="95">
        <v>285121</v>
      </c>
      <c r="D82" s="96" t="s">
        <v>102</v>
      </c>
      <c r="E82" s="54"/>
      <c r="F82" s="97"/>
    </row>
    <row r="83" spans="2:6" ht="17.25" customHeight="1">
      <c r="B83" s="94"/>
      <c r="C83" s="95">
        <v>567260.36</v>
      </c>
      <c r="D83" s="96" t="s">
        <v>103</v>
      </c>
      <c r="E83" s="54">
        <v>600</v>
      </c>
      <c r="F83" s="97">
        <v>0</v>
      </c>
    </row>
    <row r="84" spans="2:6" ht="17.25" customHeight="1">
      <c r="B84" s="71"/>
      <c r="C84" s="98">
        <v>168877.19</v>
      </c>
      <c r="D84" s="96" t="s">
        <v>104</v>
      </c>
      <c r="E84" s="72">
        <v>900</v>
      </c>
      <c r="F84" s="71">
        <v>3676.76</v>
      </c>
    </row>
    <row r="85" spans="2:6" ht="17.25" customHeight="1">
      <c r="B85" s="71"/>
      <c r="C85" s="98">
        <v>200000</v>
      </c>
      <c r="D85" s="99" t="s">
        <v>105</v>
      </c>
      <c r="E85" s="72"/>
      <c r="F85" s="71">
        <v>0</v>
      </c>
    </row>
    <row r="86" spans="2:6" ht="17.25" customHeight="1">
      <c r="B86" s="100"/>
      <c r="C86" s="98">
        <v>2309400</v>
      </c>
      <c r="D86" s="99" t="s">
        <v>106</v>
      </c>
      <c r="E86" s="72"/>
      <c r="F86" s="62">
        <v>497200</v>
      </c>
    </row>
    <row r="87" spans="2:6" ht="17.25" customHeight="1">
      <c r="B87" s="100"/>
      <c r="C87" s="95">
        <v>472859</v>
      </c>
      <c r="D87" s="99" t="s">
        <v>107</v>
      </c>
      <c r="E87" s="101">
        <v>90</v>
      </c>
      <c r="F87" s="83">
        <v>26904</v>
      </c>
    </row>
    <row r="88" spans="3:6" ht="17.25" customHeight="1">
      <c r="C88" s="102">
        <f>SUM(C79:C87)</f>
        <v>10155321.55</v>
      </c>
      <c r="D88" s="84"/>
      <c r="E88" s="103"/>
      <c r="F88" s="104">
        <f>SUM(F79:F87)</f>
        <v>976680.76</v>
      </c>
    </row>
    <row r="89" spans="3:6" ht="17.25" customHeight="1">
      <c r="C89" s="73">
        <f>SUM(C88,C78)</f>
        <v>23641977.800000004</v>
      </c>
      <c r="D89" s="105" t="s">
        <v>108</v>
      </c>
      <c r="E89" s="100"/>
      <c r="F89" s="106">
        <f>SUM(F88,F78)</f>
        <v>3527752.6800000006</v>
      </c>
    </row>
    <row r="90" spans="3:6" ht="17.25" customHeight="1">
      <c r="C90" s="62">
        <f>C37-C89</f>
        <v>4988010.289999995</v>
      </c>
      <c r="D90" s="107" t="s">
        <v>109</v>
      </c>
      <c r="E90" s="100"/>
      <c r="F90" s="108">
        <f>F37-F89</f>
        <v>-1148806.0900000008</v>
      </c>
    </row>
    <row r="91" spans="3:6" ht="17.25" customHeight="1">
      <c r="C91" s="62"/>
      <c r="D91" s="105" t="s">
        <v>110</v>
      </c>
      <c r="E91" s="100"/>
      <c r="F91" s="62"/>
    </row>
    <row r="92" spans="3:6" ht="17.25" customHeight="1">
      <c r="C92" s="62">
        <v>0</v>
      </c>
      <c r="D92" s="107" t="s">
        <v>111</v>
      </c>
      <c r="E92" s="100"/>
      <c r="F92" s="109"/>
    </row>
    <row r="93" spans="3:11" ht="17.25" customHeight="1" thickBot="1">
      <c r="C93" s="68">
        <f>C10+C90</f>
        <v>18422689.059999995</v>
      </c>
      <c r="D93" s="105" t="s">
        <v>112</v>
      </c>
      <c r="E93" s="100"/>
      <c r="F93" s="69">
        <f>F10+F90</f>
        <v>18422689.06</v>
      </c>
      <c r="J93" s="87">
        <f>F93</f>
        <v>18422689.06</v>
      </c>
      <c r="K93" s="87">
        <f>'งบทดลอง (2)'!H16</f>
        <v>18422689.060000002</v>
      </c>
    </row>
    <row r="94" ht="17.25" customHeight="1" thickTop="1"/>
    <row r="95" spans="10:11" ht="17.25" customHeight="1">
      <c r="J95" s="87"/>
      <c r="K95" s="87">
        <f>K93-J93</f>
        <v>0</v>
      </c>
    </row>
    <row r="96" ht="17.25" customHeight="1"/>
    <row r="97" spans="2:11" ht="17.25" customHeight="1">
      <c r="B97" s="110"/>
      <c r="C97" s="32"/>
      <c r="D97" s="111"/>
      <c r="E97" s="111"/>
      <c r="F97" s="111"/>
      <c r="K97" s="91"/>
    </row>
    <row r="98" spans="2:11" ht="17.25" customHeight="1">
      <c r="B98" s="110"/>
      <c r="C98" s="32"/>
      <c r="D98" s="111"/>
      <c r="E98" s="111"/>
      <c r="F98" s="111"/>
      <c r="J98" s="87">
        <f>J93-C93</f>
        <v>0</v>
      </c>
      <c r="K98" s="87">
        <f>K95-K97</f>
        <v>0</v>
      </c>
    </row>
    <row r="99" spans="2:6" ht="17.25" customHeight="1">
      <c r="B99" s="110"/>
      <c r="C99" s="32"/>
      <c r="D99" s="36"/>
      <c r="E99" s="36"/>
      <c r="F99" s="36"/>
    </row>
    <row r="100" spans="2:6" ht="17.25">
      <c r="B100" s="32"/>
      <c r="C100" s="32"/>
      <c r="D100" s="36"/>
      <c r="E100" s="32"/>
      <c r="F100" s="32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8"/>
  <sheetViews>
    <sheetView zoomScale="115" zoomScaleNormal="115" zoomScalePageLayoutView="0" workbookViewId="0" topLeftCell="A1">
      <selection activeCell="A2" sqref="A2:H2"/>
    </sheetView>
  </sheetViews>
  <sheetFormatPr defaultColWidth="9.140625" defaultRowHeight="21.75"/>
  <cols>
    <col min="1" max="1" width="53.8515625" style="2" customWidth="1"/>
    <col min="2" max="2" width="7.7109375" style="112" customWidth="1"/>
    <col min="3" max="3" width="14.00390625" style="3" customWidth="1"/>
    <col min="4" max="4" width="15.28125" style="113" customWidth="1"/>
    <col min="5" max="5" width="13.8515625" style="3" customWidth="1"/>
    <col min="6" max="16384" width="9.140625" style="2" customWidth="1"/>
  </cols>
  <sheetData>
    <row r="1" ht="15.75">
      <c r="E1" s="113"/>
    </row>
    <row r="2" spans="1:5" ht="15.75">
      <c r="A2" s="1" t="s">
        <v>43</v>
      </c>
      <c r="B2" s="1"/>
      <c r="C2" s="1"/>
      <c r="D2" s="1"/>
      <c r="E2" s="1"/>
    </row>
    <row r="3" spans="1:5" ht="15.75">
      <c r="A3" s="1" t="s">
        <v>113</v>
      </c>
      <c r="B3" s="1"/>
      <c r="C3" s="1"/>
      <c r="D3" s="1"/>
      <c r="E3" s="1"/>
    </row>
    <row r="4" spans="1:5" ht="15.75">
      <c r="A4" s="1" t="s">
        <v>114</v>
      </c>
      <c r="B4" s="1"/>
      <c r="C4" s="1"/>
      <c r="D4" s="1"/>
      <c r="E4" s="1"/>
    </row>
    <row r="5" ht="10.5" customHeight="1"/>
    <row r="6" spans="1:5" ht="15.75">
      <c r="A6" s="114"/>
      <c r="B6" s="115" t="s">
        <v>52</v>
      </c>
      <c r="C6" s="116" t="s">
        <v>50</v>
      </c>
      <c r="D6" s="117" t="s">
        <v>115</v>
      </c>
      <c r="E6" s="116" t="s">
        <v>49</v>
      </c>
    </row>
    <row r="7" spans="1:5" ht="15.75">
      <c r="A7" s="118" t="s">
        <v>116</v>
      </c>
      <c r="B7" s="119"/>
      <c r="C7" s="120"/>
      <c r="D7" s="121"/>
      <c r="E7" s="122"/>
    </row>
    <row r="8" spans="1:5" ht="15.75">
      <c r="A8" s="123" t="s">
        <v>117</v>
      </c>
      <c r="B8" s="124" t="s">
        <v>118</v>
      </c>
      <c r="C8" s="125"/>
      <c r="D8" s="126"/>
      <c r="E8" s="125"/>
    </row>
    <row r="9" spans="1:5" ht="15.75">
      <c r="A9" s="123" t="s">
        <v>119</v>
      </c>
      <c r="B9" s="124" t="s">
        <v>120</v>
      </c>
      <c r="C9" s="125">
        <v>15000</v>
      </c>
      <c r="D9" s="126">
        <v>17307.5</v>
      </c>
      <c r="E9" s="125">
        <v>0</v>
      </c>
    </row>
    <row r="10" spans="1:5" ht="15.75">
      <c r="A10" s="123" t="s">
        <v>121</v>
      </c>
      <c r="B10" s="124" t="s">
        <v>122</v>
      </c>
      <c r="C10" s="125">
        <v>63000</v>
      </c>
      <c r="D10" s="126">
        <v>63497.51</v>
      </c>
      <c r="E10" s="125">
        <v>0</v>
      </c>
    </row>
    <row r="11" spans="1:5" ht="15.75">
      <c r="A11" s="123" t="s">
        <v>123</v>
      </c>
      <c r="B11" s="124" t="s">
        <v>124</v>
      </c>
      <c r="C11" s="125">
        <v>0</v>
      </c>
      <c r="D11" s="126"/>
      <c r="E11" s="125">
        <v>0</v>
      </c>
    </row>
    <row r="12" spans="1:5" ht="15.75">
      <c r="A12" s="123" t="s">
        <v>125</v>
      </c>
      <c r="B12" s="124" t="s">
        <v>126</v>
      </c>
      <c r="C12" s="125">
        <v>0</v>
      </c>
      <c r="D12" s="126"/>
      <c r="E12" s="125">
        <v>0</v>
      </c>
    </row>
    <row r="13" spans="1:5" ht="15.75">
      <c r="A13" s="123" t="s">
        <v>127</v>
      </c>
      <c r="B13" s="124" t="s">
        <v>128</v>
      </c>
      <c r="C13" s="125">
        <v>0</v>
      </c>
      <c r="D13" s="126"/>
      <c r="E13" s="125">
        <v>0</v>
      </c>
    </row>
    <row r="14" spans="1:5" ht="15.75">
      <c r="A14" s="127" t="s">
        <v>129</v>
      </c>
      <c r="B14" s="128" t="s">
        <v>130</v>
      </c>
      <c r="C14" s="129">
        <v>0</v>
      </c>
      <c r="D14" s="130"/>
      <c r="E14" s="131">
        <v>0</v>
      </c>
    </row>
    <row r="15" spans="1:5" ht="15.75">
      <c r="A15" s="132" t="s">
        <v>131</v>
      </c>
      <c r="B15" s="115"/>
      <c r="C15" s="133">
        <f>SUM(C8:C14)</f>
        <v>78000</v>
      </c>
      <c r="D15" s="133">
        <f>SUM(D8:D14)</f>
        <v>80805.01000000001</v>
      </c>
      <c r="E15" s="133">
        <f>SUM(E8:E14)</f>
        <v>0</v>
      </c>
    </row>
    <row r="16" spans="1:5" ht="15.75">
      <c r="A16" s="118" t="s">
        <v>132</v>
      </c>
      <c r="B16" s="134" t="s">
        <v>133</v>
      </c>
      <c r="C16" s="135"/>
      <c r="D16" s="20"/>
      <c r="E16" s="122"/>
    </row>
    <row r="17" spans="1:5" ht="15.75">
      <c r="A17" s="123" t="s">
        <v>134</v>
      </c>
      <c r="B17" s="124" t="s">
        <v>135</v>
      </c>
      <c r="C17" s="125"/>
      <c r="D17" s="126"/>
      <c r="E17" s="125">
        <v>0</v>
      </c>
    </row>
    <row r="18" spans="1:5" ht="15.75">
      <c r="A18" s="123" t="s">
        <v>136</v>
      </c>
      <c r="B18" s="124" t="s">
        <v>137</v>
      </c>
      <c r="C18" s="125"/>
      <c r="D18" s="126"/>
      <c r="E18" s="125">
        <v>0</v>
      </c>
    </row>
    <row r="19" spans="1:5" ht="15.75">
      <c r="A19" s="123" t="s">
        <v>138</v>
      </c>
      <c r="B19" s="124" t="s">
        <v>139</v>
      </c>
      <c r="C19" s="125"/>
      <c r="D19" s="126"/>
      <c r="E19" s="125">
        <v>0</v>
      </c>
    </row>
    <row r="20" spans="1:5" ht="15.75">
      <c r="A20" s="123" t="s">
        <v>140</v>
      </c>
      <c r="B20" s="124" t="s">
        <v>141</v>
      </c>
      <c r="C20" s="125"/>
      <c r="D20" s="126"/>
      <c r="E20" s="125"/>
    </row>
    <row r="21" spans="1:5" ht="15.75">
      <c r="A21" s="123" t="s">
        <v>142</v>
      </c>
      <c r="B21" s="124" t="s">
        <v>143</v>
      </c>
      <c r="C21" s="125">
        <v>2000</v>
      </c>
      <c r="D21" s="126">
        <v>1082</v>
      </c>
      <c r="E21" s="125">
        <v>0</v>
      </c>
    </row>
    <row r="22" spans="1:5" ht="15.75">
      <c r="A22" s="123" t="s">
        <v>144</v>
      </c>
      <c r="B22" s="124" t="s">
        <v>145</v>
      </c>
      <c r="C22" s="125"/>
      <c r="D22" s="126"/>
      <c r="E22" s="125"/>
    </row>
    <row r="23" spans="1:5" ht="15.75">
      <c r="A23" s="123" t="s">
        <v>146</v>
      </c>
      <c r="B23" s="124" t="s">
        <v>147</v>
      </c>
      <c r="C23" s="125"/>
      <c r="D23" s="126"/>
      <c r="E23" s="125">
        <v>0</v>
      </c>
    </row>
    <row r="24" spans="1:5" ht="15.75">
      <c r="A24" s="123" t="s">
        <v>148</v>
      </c>
      <c r="B24" s="124" t="s">
        <v>149</v>
      </c>
      <c r="C24" s="125"/>
      <c r="D24" s="126"/>
      <c r="E24" s="125"/>
    </row>
    <row r="25" spans="1:5" ht="15.75">
      <c r="A25" s="123" t="s">
        <v>150</v>
      </c>
      <c r="B25" s="124"/>
      <c r="C25" s="125"/>
      <c r="D25" s="126"/>
      <c r="E25" s="125"/>
    </row>
    <row r="26" spans="1:5" ht="15.75">
      <c r="A26" s="123" t="s">
        <v>151</v>
      </c>
      <c r="B26" s="124" t="s">
        <v>152</v>
      </c>
      <c r="C26" s="125"/>
      <c r="D26" s="126"/>
      <c r="E26" s="125"/>
    </row>
    <row r="27" spans="1:5" ht="15.75">
      <c r="A27" s="123" t="s">
        <v>153</v>
      </c>
      <c r="B27" s="124" t="s">
        <v>154</v>
      </c>
      <c r="C27" s="125">
        <v>200</v>
      </c>
      <c r="D27" s="126">
        <v>280</v>
      </c>
      <c r="E27" s="125">
        <v>10</v>
      </c>
    </row>
    <row r="28" spans="1:5" ht="15.75">
      <c r="A28" s="123" t="s">
        <v>155</v>
      </c>
      <c r="B28" s="124"/>
      <c r="C28" s="125"/>
      <c r="D28" s="126"/>
      <c r="E28" s="125"/>
    </row>
    <row r="29" spans="1:5" ht="15.75">
      <c r="A29" s="123" t="s">
        <v>156</v>
      </c>
      <c r="B29" s="124" t="s">
        <v>157</v>
      </c>
      <c r="C29" s="125"/>
      <c r="D29" s="126"/>
      <c r="E29" s="125">
        <v>0</v>
      </c>
    </row>
    <row r="30" spans="1:5" ht="15.75">
      <c r="A30" s="123" t="s">
        <v>158</v>
      </c>
      <c r="B30" s="124" t="s">
        <v>159</v>
      </c>
      <c r="C30" s="125"/>
      <c r="D30" s="126"/>
      <c r="E30" s="125">
        <v>0</v>
      </c>
    </row>
    <row r="31" spans="1:5" ht="15.75">
      <c r="A31" s="123" t="s">
        <v>160</v>
      </c>
      <c r="B31" s="124" t="s">
        <v>161</v>
      </c>
      <c r="C31" s="125"/>
      <c r="D31" s="126"/>
      <c r="E31" s="125">
        <v>0</v>
      </c>
    </row>
    <row r="32" spans="1:5" ht="15.75">
      <c r="A32" s="123" t="s">
        <v>162</v>
      </c>
      <c r="B32" s="124" t="s">
        <v>163</v>
      </c>
      <c r="C32" s="125"/>
      <c r="D32" s="126"/>
      <c r="E32" s="125">
        <v>0</v>
      </c>
    </row>
    <row r="33" spans="1:5" ht="15.75">
      <c r="A33" s="123" t="s">
        <v>164</v>
      </c>
      <c r="B33" s="124" t="s">
        <v>165</v>
      </c>
      <c r="C33" s="125"/>
      <c r="D33" s="126"/>
      <c r="E33" s="125">
        <v>0</v>
      </c>
    </row>
    <row r="34" spans="1:5" ht="15.75">
      <c r="A34" s="123" t="s">
        <v>166</v>
      </c>
      <c r="B34" s="124" t="s">
        <v>167</v>
      </c>
      <c r="C34" s="125"/>
      <c r="D34" s="126"/>
      <c r="E34" s="125">
        <v>0</v>
      </c>
    </row>
    <row r="35" spans="1:5" ht="15.75">
      <c r="A35" s="123" t="s">
        <v>168</v>
      </c>
      <c r="B35" s="124" t="s">
        <v>169</v>
      </c>
      <c r="C35" s="125">
        <v>2000</v>
      </c>
      <c r="D35" s="126">
        <v>800</v>
      </c>
      <c r="E35" s="125">
        <v>0</v>
      </c>
    </row>
    <row r="36" spans="1:5" ht="15.75">
      <c r="A36" s="123" t="s">
        <v>170</v>
      </c>
      <c r="B36" s="124" t="s">
        <v>171</v>
      </c>
      <c r="C36" s="125"/>
      <c r="D36" s="126"/>
      <c r="E36" s="125">
        <v>0</v>
      </c>
    </row>
    <row r="37" spans="1:5" ht="15.75">
      <c r="A37" s="123" t="s">
        <v>172</v>
      </c>
      <c r="B37" s="124" t="s">
        <v>173</v>
      </c>
      <c r="C37" s="125"/>
      <c r="D37" s="126"/>
      <c r="E37" s="125">
        <v>0</v>
      </c>
    </row>
    <row r="38" spans="1:5" ht="15.75">
      <c r="A38" s="123" t="s">
        <v>174</v>
      </c>
      <c r="B38" s="124" t="s">
        <v>175</v>
      </c>
      <c r="C38" s="125">
        <v>95000</v>
      </c>
      <c r="D38" s="126">
        <v>40414</v>
      </c>
      <c r="E38" s="125">
        <v>3304</v>
      </c>
    </row>
    <row r="39" spans="1:5" ht="15.75">
      <c r="A39" s="123" t="s">
        <v>176</v>
      </c>
      <c r="B39" s="124" t="s">
        <v>177</v>
      </c>
      <c r="C39" s="125"/>
      <c r="D39" s="126"/>
      <c r="E39" s="125"/>
    </row>
    <row r="40" spans="1:5" ht="15.75">
      <c r="A40" s="123" t="s">
        <v>178</v>
      </c>
      <c r="B40" s="124" t="s">
        <v>179</v>
      </c>
      <c r="C40" s="125">
        <v>5000</v>
      </c>
      <c r="D40" s="126">
        <v>3040</v>
      </c>
      <c r="E40" s="125">
        <v>0</v>
      </c>
    </row>
    <row r="41" spans="1:5" ht="15.75">
      <c r="A41" s="123" t="s">
        <v>180</v>
      </c>
      <c r="B41" s="124" t="s">
        <v>181</v>
      </c>
      <c r="C41" s="125"/>
      <c r="D41" s="126"/>
      <c r="E41" s="125">
        <v>0</v>
      </c>
    </row>
    <row r="42" spans="1:5" ht="15.75">
      <c r="A42" s="123" t="s">
        <v>182</v>
      </c>
      <c r="B42" s="124" t="s">
        <v>183</v>
      </c>
      <c r="C42" s="125"/>
      <c r="D42" s="126"/>
      <c r="E42" s="125">
        <v>0</v>
      </c>
    </row>
    <row r="43" spans="1:5" ht="15.75">
      <c r="A43" s="123" t="s">
        <v>184</v>
      </c>
      <c r="B43" s="124"/>
      <c r="C43" s="125"/>
      <c r="D43" s="126"/>
      <c r="E43" s="125">
        <v>0</v>
      </c>
    </row>
    <row r="44" spans="1:5" ht="15.75">
      <c r="A44" s="123" t="s">
        <v>185</v>
      </c>
      <c r="B44" s="124" t="s">
        <v>186</v>
      </c>
      <c r="C44" s="125"/>
      <c r="D44" s="126"/>
      <c r="E44" s="125">
        <v>0</v>
      </c>
    </row>
    <row r="45" spans="1:5" ht="15.75">
      <c r="A45" s="123" t="s">
        <v>187</v>
      </c>
      <c r="B45" s="124" t="s">
        <v>188</v>
      </c>
      <c r="C45" s="125"/>
      <c r="D45" s="126">
        <v>520</v>
      </c>
      <c r="E45" s="125">
        <v>0</v>
      </c>
    </row>
    <row r="46" spans="1:5" ht="15.75">
      <c r="A46" s="123" t="s">
        <v>189</v>
      </c>
      <c r="B46" s="124" t="s">
        <v>190</v>
      </c>
      <c r="C46" s="125"/>
      <c r="D46" s="126"/>
      <c r="E46" s="125">
        <v>0</v>
      </c>
    </row>
    <row r="47" spans="1:5" ht="15.75">
      <c r="A47" s="127" t="s">
        <v>191</v>
      </c>
      <c r="B47" s="124" t="s">
        <v>192</v>
      </c>
      <c r="C47" s="125"/>
      <c r="D47" s="126"/>
      <c r="E47" s="125">
        <v>0</v>
      </c>
    </row>
    <row r="48" spans="1:5" ht="15.75">
      <c r="A48" s="127" t="s">
        <v>193</v>
      </c>
      <c r="B48" s="124" t="s">
        <v>194</v>
      </c>
      <c r="C48" s="125">
        <v>1000</v>
      </c>
      <c r="D48" s="126">
        <v>4270</v>
      </c>
      <c r="E48" s="125">
        <v>0</v>
      </c>
    </row>
    <row r="49" spans="1:5" ht="15.75">
      <c r="A49" s="127" t="s">
        <v>195</v>
      </c>
      <c r="B49" s="134"/>
      <c r="C49" s="135"/>
      <c r="D49" s="20">
        <v>1600</v>
      </c>
      <c r="E49" s="131"/>
    </row>
    <row r="50" spans="1:5" ht="15.75">
      <c r="A50" s="132" t="s">
        <v>131</v>
      </c>
      <c r="B50" s="115"/>
      <c r="C50" s="133">
        <f>SUM(C17:C48)</f>
        <v>105200</v>
      </c>
      <c r="D50" s="133">
        <f>SUM(D17:D49)</f>
        <v>52006</v>
      </c>
      <c r="E50" s="133">
        <f>SUM(E17:E49)</f>
        <v>3314</v>
      </c>
    </row>
    <row r="51" spans="1:5" ht="15.75">
      <c r="A51" s="118" t="s">
        <v>196</v>
      </c>
      <c r="B51" s="119"/>
      <c r="C51" s="120"/>
      <c r="D51" s="121"/>
      <c r="E51" s="122"/>
    </row>
    <row r="52" spans="1:5" ht="15.75">
      <c r="A52" s="123" t="s">
        <v>197</v>
      </c>
      <c r="B52" s="124" t="s">
        <v>198</v>
      </c>
      <c r="C52" s="125"/>
      <c r="D52" s="126"/>
      <c r="E52" s="125">
        <v>0</v>
      </c>
    </row>
    <row r="53" spans="1:5" ht="15.75">
      <c r="A53" s="123" t="s">
        <v>199</v>
      </c>
      <c r="B53" s="124" t="s">
        <v>200</v>
      </c>
      <c r="C53" s="125"/>
      <c r="D53" s="126"/>
      <c r="E53" s="125">
        <v>0</v>
      </c>
    </row>
    <row r="54" spans="1:5" ht="15.75">
      <c r="A54" s="123" t="s">
        <v>201</v>
      </c>
      <c r="B54" s="124" t="s">
        <v>202</v>
      </c>
      <c r="C54" s="125">
        <v>48000</v>
      </c>
      <c r="D54" s="126">
        <v>125309.25</v>
      </c>
      <c r="E54" s="125">
        <v>27500.29</v>
      </c>
    </row>
    <row r="55" spans="1:5" ht="15.75">
      <c r="A55" s="123" t="s">
        <v>203</v>
      </c>
      <c r="B55" s="124" t="s">
        <v>204</v>
      </c>
      <c r="C55" s="125">
        <v>15000</v>
      </c>
      <c r="D55" s="126">
        <v>18000</v>
      </c>
      <c r="E55" s="125">
        <v>0</v>
      </c>
    </row>
    <row r="56" spans="1:5" ht="15.75">
      <c r="A56" s="127" t="s">
        <v>205</v>
      </c>
      <c r="B56" s="128" t="s">
        <v>206</v>
      </c>
      <c r="C56" s="129"/>
      <c r="D56" s="130"/>
      <c r="E56" s="131">
        <v>0</v>
      </c>
    </row>
    <row r="57" spans="1:5" ht="15.75">
      <c r="A57" s="132" t="s">
        <v>131</v>
      </c>
      <c r="B57" s="115"/>
      <c r="C57" s="133">
        <f>SUM(C52:C56)</f>
        <v>63000</v>
      </c>
      <c r="D57" s="133">
        <f>SUM(D52:D56)</f>
        <v>143309.25</v>
      </c>
      <c r="E57" s="133">
        <f>SUM(E52:E56)</f>
        <v>27500.29</v>
      </c>
    </row>
    <row r="58" spans="1:5" ht="15.75">
      <c r="A58" s="118" t="s">
        <v>207</v>
      </c>
      <c r="B58" s="119" t="s">
        <v>208</v>
      </c>
      <c r="C58" s="120"/>
      <c r="D58" s="121"/>
      <c r="E58" s="122"/>
    </row>
    <row r="59" spans="1:5" ht="15.75">
      <c r="A59" s="123" t="s">
        <v>209</v>
      </c>
      <c r="B59" s="124" t="s">
        <v>210</v>
      </c>
      <c r="C59" s="125"/>
      <c r="D59" s="126"/>
      <c r="E59" s="125">
        <v>0</v>
      </c>
    </row>
    <row r="60" spans="1:5" ht="15.75">
      <c r="A60" s="123" t="s">
        <v>211</v>
      </c>
      <c r="B60" s="124" t="s">
        <v>212</v>
      </c>
      <c r="C60" s="125"/>
      <c r="D60" s="126"/>
      <c r="E60" s="125">
        <v>0</v>
      </c>
    </row>
    <row r="61" spans="1:5" ht="15.75">
      <c r="A61" s="127" t="s">
        <v>213</v>
      </c>
      <c r="B61" s="128" t="s">
        <v>214</v>
      </c>
      <c r="C61" s="129"/>
      <c r="D61" s="130"/>
      <c r="E61" s="131">
        <v>0</v>
      </c>
    </row>
    <row r="62" spans="1:5" ht="15.75">
      <c r="A62" s="136" t="s">
        <v>131</v>
      </c>
      <c r="B62" s="115"/>
      <c r="C62" s="133">
        <f>SUM(C59:C61)</f>
        <v>0</v>
      </c>
      <c r="D62" s="133">
        <f>SUM(D59:D61)</f>
        <v>0</v>
      </c>
      <c r="E62" s="133">
        <f>SUM(E59:E61)</f>
        <v>0</v>
      </c>
    </row>
    <row r="63" spans="1:5" ht="15.75">
      <c r="A63" s="137" t="s">
        <v>215</v>
      </c>
      <c r="B63" s="119"/>
      <c r="C63" s="120"/>
      <c r="D63" s="121"/>
      <c r="E63" s="122"/>
    </row>
    <row r="64" spans="1:5" ht="15.75">
      <c r="A64" s="123" t="s">
        <v>216</v>
      </c>
      <c r="B64" s="124" t="s">
        <v>217</v>
      </c>
      <c r="C64" s="125"/>
      <c r="D64" s="126"/>
      <c r="E64" s="125">
        <v>0</v>
      </c>
    </row>
    <row r="65" spans="1:5" ht="15.75">
      <c r="A65" s="123" t="s">
        <v>218</v>
      </c>
      <c r="B65" s="124" t="s">
        <v>219</v>
      </c>
      <c r="C65" s="125">
        <v>155000</v>
      </c>
      <c r="D65" s="126">
        <v>79800</v>
      </c>
      <c r="E65" s="135">
        <v>0</v>
      </c>
    </row>
    <row r="66" spans="1:5" ht="15.75">
      <c r="A66" s="123" t="s">
        <v>220</v>
      </c>
      <c r="B66" s="124" t="s">
        <v>221</v>
      </c>
      <c r="C66" s="125"/>
      <c r="D66" s="126"/>
      <c r="E66" s="125">
        <v>0</v>
      </c>
    </row>
    <row r="67" spans="1:5" ht="15.75">
      <c r="A67" s="123" t="s">
        <v>222</v>
      </c>
      <c r="B67" s="124" t="s">
        <v>223</v>
      </c>
      <c r="C67" s="125"/>
      <c r="D67" s="126"/>
      <c r="E67" s="125">
        <v>0</v>
      </c>
    </row>
    <row r="68" spans="1:5" ht="15.75">
      <c r="A68" s="123" t="s">
        <v>224</v>
      </c>
      <c r="B68" s="124" t="s">
        <v>225</v>
      </c>
      <c r="C68" s="125"/>
      <c r="D68" s="126"/>
      <c r="E68" s="125">
        <v>0</v>
      </c>
    </row>
    <row r="69" spans="1:5" ht="15.75">
      <c r="A69" s="123" t="s">
        <v>226</v>
      </c>
      <c r="B69" s="124" t="s">
        <v>227</v>
      </c>
      <c r="C69" s="125"/>
      <c r="D69" s="126"/>
      <c r="E69" s="125">
        <v>0</v>
      </c>
    </row>
    <row r="70" spans="1:5" ht="15.75">
      <c r="A70" s="127" t="s">
        <v>228</v>
      </c>
      <c r="B70" s="128" t="s">
        <v>229</v>
      </c>
      <c r="C70" s="129">
        <v>75000</v>
      </c>
      <c r="D70" s="130">
        <v>16500</v>
      </c>
      <c r="E70" s="131">
        <v>16500</v>
      </c>
    </row>
    <row r="71" spans="1:5" ht="15.75">
      <c r="A71" s="132" t="s">
        <v>131</v>
      </c>
      <c r="B71" s="115"/>
      <c r="C71" s="133">
        <f>SUM(C64:C70)</f>
        <v>230000</v>
      </c>
      <c r="D71" s="133">
        <f>SUM(D64:D70)</f>
        <v>96300</v>
      </c>
      <c r="E71" s="133">
        <f>SUM(E64:E70)</f>
        <v>16500</v>
      </c>
    </row>
    <row r="72" spans="1:5" ht="15.75">
      <c r="A72" s="118" t="s">
        <v>230</v>
      </c>
      <c r="B72" s="119" t="s">
        <v>231</v>
      </c>
      <c r="C72" s="120"/>
      <c r="D72" s="121"/>
      <c r="E72" s="122"/>
    </row>
    <row r="73" spans="1:5" ht="15.75">
      <c r="A73" s="127" t="s">
        <v>232</v>
      </c>
      <c r="B73" s="128" t="s">
        <v>233</v>
      </c>
      <c r="C73" s="129"/>
      <c r="D73" s="130"/>
      <c r="E73" s="138"/>
    </row>
    <row r="74" spans="1:5" ht="15.75">
      <c r="A74" s="132" t="s">
        <v>131</v>
      </c>
      <c r="B74" s="115"/>
      <c r="C74" s="133">
        <f>SUM(C73)</f>
        <v>0</v>
      </c>
      <c r="D74" s="133">
        <f>SUM(D73)</f>
        <v>0</v>
      </c>
      <c r="E74" s="133">
        <f>SUM(E73)</f>
        <v>0</v>
      </c>
    </row>
    <row r="75" spans="1:5" ht="15.75">
      <c r="A75" s="118" t="s">
        <v>234</v>
      </c>
      <c r="B75" s="119" t="s">
        <v>235</v>
      </c>
      <c r="C75" s="120"/>
      <c r="D75" s="121"/>
      <c r="E75" s="122"/>
    </row>
    <row r="76" spans="1:5" ht="15.75">
      <c r="A76" s="139" t="s">
        <v>236</v>
      </c>
      <c r="B76" s="124" t="s">
        <v>237</v>
      </c>
      <c r="C76" s="125"/>
      <c r="D76" s="126">
        <v>0</v>
      </c>
      <c r="E76" s="125">
        <v>0</v>
      </c>
    </row>
    <row r="77" spans="1:5" ht="15.75">
      <c r="A77" s="139" t="s">
        <v>238</v>
      </c>
      <c r="B77" s="124"/>
      <c r="C77" s="125">
        <v>1500000</v>
      </c>
      <c r="D77" s="126">
        <v>1897268.76</v>
      </c>
      <c r="E77" s="140">
        <v>187662.12</v>
      </c>
    </row>
    <row r="78" spans="1:5" ht="15.75">
      <c r="A78" s="139" t="s">
        <v>239</v>
      </c>
      <c r="B78" s="124"/>
      <c r="C78" s="125">
        <v>5100000</v>
      </c>
      <c r="D78" s="126">
        <v>8377074.19</v>
      </c>
      <c r="E78" s="140">
        <v>560467.01</v>
      </c>
    </row>
    <row r="79" spans="1:5" ht="15.75">
      <c r="A79" s="139" t="s">
        <v>240</v>
      </c>
      <c r="B79" s="124" t="s">
        <v>241</v>
      </c>
      <c r="C79" s="125">
        <v>55000</v>
      </c>
      <c r="D79" s="126">
        <v>94339.95</v>
      </c>
      <c r="E79" s="125">
        <v>14100.88</v>
      </c>
    </row>
    <row r="80" spans="1:5" ht="15.75">
      <c r="A80" s="139" t="s">
        <v>242</v>
      </c>
      <c r="B80" s="124" t="s">
        <v>243</v>
      </c>
      <c r="C80" s="125">
        <v>695000</v>
      </c>
      <c r="D80" s="126">
        <v>786756.51</v>
      </c>
      <c r="E80" s="140">
        <v>55231.42</v>
      </c>
    </row>
    <row r="81" spans="1:5" ht="15.75">
      <c r="A81" s="139" t="s">
        <v>244</v>
      </c>
      <c r="B81" s="124" t="s">
        <v>245</v>
      </c>
      <c r="C81" s="125">
        <v>1750000</v>
      </c>
      <c r="D81" s="126">
        <v>1681533.77</v>
      </c>
      <c r="E81" s="140">
        <v>119613.72</v>
      </c>
    </row>
    <row r="82" spans="1:5" ht="15.75">
      <c r="A82" s="139" t="s">
        <v>246</v>
      </c>
      <c r="B82" s="124" t="s">
        <v>247</v>
      </c>
      <c r="C82" s="125"/>
      <c r="D82" s="126"/>
      <c r="E82" s="125"/>
    </row>
    <row r="83" spans="1:7" ht="15.75">
      <c r="A83" s="139" t="s">
        <v>248</v>
      </c>
      <c r="B83" s="124" t="s">
        <v>249</v>
      </c>
      <c r="C83" s="125">
        <v>315000</v>
      </c>
      <c r="D83" s="126">
        <v>304619</v>
      </c>
      <c r="E83" s="140">
        <v>83743</v>
      </c>
      <c r="G83" s="2" t="s">
        <v>250</v>
      </c>
    </row>
    <row r="84" spans="1:5" ht="15.75">
      <c r="A84" s="139" t="s">
        <v>251</v>
      </c>
      <c r="B84" s="124" t="s">
        <v>252</v>
      </c>
      <c r="C84" s="125"/>
      <c r="D84" s="126"/>
      <c r="E84" s="125"/>
    </row>
    <row r="85" spans="1:5" ht="15.75">
      <c r="A85" s="139" t="s">
        <v>253</v>
      </c>
      <c r="B85" s="124" t="s">
        <v>254</v>
      </c>
      <c r="C85" s="125">
        <v>55000</v>
      </c>
      <c r="D85" s="126">
        <v>32361.02</v>
      </c>
      <c r="E85" s="140"/>
    </row>
    <row r="86" spans="1:5" ht="15.75">
      <c r="A86" s="139" t="s">
        <v>255</v>
      </c>
      <c r="B86" s="124" t="s">
        <v>256</v>
      </c>
      <c r="C86" s="125">
        <v>35000</v>
      </c>
      <c r="D86" s="126">
        <v>69083.69</v>
      </c>
      <c r="E86" s="140"/>
    </row>
    <row r="87" spans="1:5" ht="15.75">
      <c r="A87" s="141" t="s">
        <v>257</v>
      </c>
      <c r="B87" s="128"/>
      <c r="C87" s="129"/>
      <c r="D87" s="130"/>
      <c r="E87" s="131"/>
    </row>
    <row r="88" spans="1:5" ht="15.75">
      <c r="A88" s="132" t="s">
        <v>131</v>
      </c>
      <c r="B88" s="115"/>
      <c r="C88" s="133">
        <f>SUM(C76:C87)</f>
        <v>9505000</v>
      </c>
      <c r="D88" s="133">
        <f>SUM(D76:D87)</f>
        <v>13243036.889999999</v>
      </c>
      <c r="E88" s="133">
        <f>SUM(E76:E87)</f>
        <v>1020818.15</v>
      </c>
    </row>
    <row r="89" spans="1:5" ht="15.75">
      <c r="A89" s="118" t="s">
        <v>258</v>
      </c>
      <c r="B89" s="119"/>
      <c r="C89" s="120"/>
      <c r="D89" s="121"/>
      <c r="E89" s="122"/>
    </row>
    <row r="90" spans="1:5" ht="15.75">
      <c r="A90" s="123" t="s">
        <v>259</v>
      </c>
      <c r="B90" s="124">
        <v>2002</v>
      </c>
      <c r="C90" s="125">
        <v>5904000</v>
      </c>
      <c r="D90" s="126">
        <v>5356329</v>
      </c>
      <c r="E90" s="125"/>
    </row>
    <row r="91" spans="1:5" ht="15.75">
      <c r="A91" s="132" t="s">
        <v>131</v>
      </c>
      <c r="B91" s="115"/>
      <c r="C91" s="133">
        <f>SUM(C90)</f>
        <v>5904000</v>
      </c>
      <c r="D91" s="133">
        <f>SUM(D90)</f>
        <v>5356329</v>
      </c>
      <c r="E91" s="133">
        <f>SUM(E90)</f>
        <v>0</v>
      </c>
    </row>
    <row r="92" spans="1:5" ht="15.75">
      <c r="A92" s="132" t="s">
        <v>260</v>
      </c>
      <c r="B92" s="115"/>
      <c r="C92" s="133">
        <f>SUM(C15+C50+C57+C62+C71+C74+C88+C91)</f>
        <v>15885200</v>
      </c>
      <c r="D92" s="133">
        <f>SUM(D15+D50+D57+D62+D71+D74+D88+D91)</f>
        <v>18971786.15</v>
      </c>
      <c r="E92" s="133">
        <f>SUM(E15+E50+E57+E62+E71+E74+E88+E91)</f>
        <v>1068132.44</v>
      </c>
    </row>
    <row r="93" spans="1:5" ht="15.75">
      <c r="A93" s="118" t="s">
        <v>261</v>
      </c>
      <c r="B93" s="134"/>
      <c r="C93" s="135"/>
      <c r="D93" s="121"/>
      <c r="E93" s="120"/>
    </row>
    <row r="94" spans="1:5" ht="15.75">
      <c r="A94" s="123" t="s">
        <v>262</v>
      </c>
      <c r="B94" s="128" t="s">
        <v>263</v>
      </c>
      <c r="C94" s="129"/>
      <c r="D94" s="126">
        <v>5313500</v>
      </c>
      <c r="E94" s="140"/>
    </row>
    <row r="95" spans="1:5" ht="15.75">
      <c r="A95" s="123" t="s">
        <v>264</v>
      </c>
      <c r="B95" s="128" t="s">
        <v>263</v>
      </c>
      <c r="C95" s="129"/>
      <c r="D95" s="130">
        <v>410500</v>
      </c>
      <c r="E95" s="140"/>
    </row>
    <row r="96" spans="1:5" ht="15.75">
      <c r="A96" s="123"/>
      <c r="B96" s="124"/>
      <c r="C96" s="125"/>
      <c r="D96" s="126"/>
      <c r="E96" s="125"/>
    </row>
    <row r="97" spans="1:5" ht="15.75">
      <c r="A97" s="123"/>
      <c r="B97" s="124"/>
      <c r="C97" s="125"/>
      <c r="D97" s="126"/>
      <c r="E97" s="125"/>
    </row>
    <row r="98" spans="1:5" ht="15.75">
      <c r="A98" s="123"/>
      <c r="B98" s="134"/>
      <c r="C98" s="135"/>
      <c r="D98" s="20"/>
      <c r="E98" s="135"/>
    </row>
    <row r="99" spans="1:5" ht="15.75">
      <c r="A99" s="132" t="s">
        <v>131</v>
      </c>
      <c r="B99" s="115"/>
      <c r="C99" s="133">
        <f>SUM(C93:C98)</f>
        <v>0</v>
      </c>
      <c r="D99" s="133">
        <f>SUM(D93:D98)</f>
        <v>5724000</v>
      </c>
      <c r="E99" s="133">
        <f>SUM(E93:E98)</f>
        <v>0</v>
      </c>
    </row>
    <row r="100" spans="1:5" ht="15.75">
      <c r="A100" s="142" t="s">
        <v>265</v>
      </c>
      <c r="B100" s="143"/>
      <c r="C100" s="133">
        <f>SUM(C15,C50,C57,C62,C71,C74,C88,C99,C91)</f>
        <v>15885200</v>
      </c>
      <c r="D100" s="133">
        <f>SUM(D15,D50,D57,D62,D71,D74,D88,D99,D91)</f>
        <v>24695786.15</v>
      </c>
      <c r="E100" s="133">
        <f>SUM(E15,E50,E57,E62,E71,E74,E88,E99,E91)</f>
        <v>1068132.44</v>
      </c>
    </row>
    <row r="118" ht="15.75">
      <c r="D118" s="113" t="s">
        <v>57</v>
      </c>
    </row>
  </sheetData>
  <sheetProtection/>
  <mergeCells count="3">
    <mergeCell ref="A2:E2"/>
    <mergeCell ref="A3:E3"/>
    <mergeCell ref="A4:E4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130" zoomScaleNormal="130" zoomScalePageLayoutView="0" workbookViewId="0" topLeftCell="A1">
      <selection activeCell="A2" sqref="A2:H2"/>
    </sheetView>
  </sheetViews>
  <sheetFormatPr defaultColWidth="9.140625" defaultRowHeight="21.75"/>
  <cols>
    <col min="1" max="1" width="4.00390625" style="144" customWidth="1"/>
    <col min="2" max="3" width="9.140625" style="144" customWidth="1"/>
    <col min="4" max="4" width="15.00390625" style="144" customWidth="1"/>
    <col min="5" max="5" width="13.7109375" style="144" customWidth="1"/>
    <col min="6" max="8" width="13.00390625" style="144" customWidth="1"/>
    <col min="9" max="16384" width="9.140625" style="144" customWidth="1"/>
  </cols>
  <sheetData>
    <row r="1" spans="1:8" ht="21">
      <c r="A1" s="42" t="s">
        <v>43</v>
      </c>
      <c r="B1" s="42"/>
      <c r="C1" s="42"/>
      <c r="D1" s="42"/>
      <c r="E1" s="42"/>
      <c r="F1" s="42"/>
      <c r="G1" s="42"/>
      <c r="H1" s="42"/>
    </row>
    <row r="2" spans="1:8" ht="21">
      <c r="A2" s="42" t="s">
        <v>266</v>
      </c>
      <c r="B2" s="42"/>
      <c r="C2" s="42"/>
      <c r="D2" s="42"/>
      <c r="E2" s="42"/>
      <c r="F2" s="42"/>
      <c r="G2" s="42"/>
      <c r="H2" s="42"/>
    </row>
    <row r="4" spans="1:8" ht="18.75">
      <c r="A4" s="144" t="s">
        <v>267</v>
      </c>
      <c r="E4" s="145" t="s">
        <v>268</v>
      </c>
      <c r="F4" s="145" t="s">
        <v>269</v>
      </c>
      <c r="G4" s="145" t="s">
        <v>270</v>
      </c>
      <c r="H4" s="145" t="s">
        <v>271</v>
      </c>
    </row>
    <row r="5" spans="2:8" ht="18.75">
      <c r="B5" s="144" t="s">
        <v>272</v>
      </c>
      <c r="E5" s="146">
        <v>3676.76</v>
      </c>
      <c r="F5" s="146">
        <v>6998.33</v>
      </c>
      <c r="G5" s="146">
        <v>3676.76</v>
      </c>
      <c r="H5" s="146">
        <f aca="true" t="shared" si="0" ref="H5:H10">E5+F5-G5</f>
        <v>6998.33</v>
      </c>
    </row>
    <row r="6" spans="2:8" ht="18.75">
      <c r="B6" s="144" t="s">
        <v>273</v>
      </c>
      <c r="E6" s="146">
        <v>135720</v>
      </c>
      <c r="F6" s="146">
        <v>0</v>
      </c>
      <c r="G6" s="146">
        <v>0</v>
      </c>
      <c r="H6" s="146">
        <v>145695</v>
      </c>
    </row>
    <row r="7" spans="2:8" ht="18.75">
      <c r="B7" s="144" t="s">
        <v>274</v>
      </c>
      <c r="E7" s="146">
        <v>3567.26</v>
      </c>
      <c r="F7" s="146">
        <v>0</v>
      </c>
      <c r="G7" s="146"/>
      <c r="H7" s="146">
        <f t="shared" si="0"/>
        <v>3567.26</v>
      </c>
    </row>
    <row r="8" spans="2:8" ht="18.75">
      <c r="B8" s="144" t="s">
        <v>275</v>
      </c>
      <c r="E8" s="146">
        <v>4280.73</v>
      </c>
      <c r="F8" s="146">
        <v>0</v>
      </c>
      <c r="G8" s="146"/>
      <c r="H8" s="146">
        <f t="shared" si="0"/>
        <v>4280.73</v>
      </c>
    </row>
    <row r="9" spans="2:8" ht="18.75">
      <c r="B9" s="2" t="s">
        <v>276</v>
      </c>
      <c r="E9" s="147">
        <v>148500</v>
      </c>
      <c r="F9" s="147"/>
      <c r="G9" s="147"/>
      <c r="H9" s="146">
        <f t="shared" si="0"/>
        <v>148500</v>
      </c>
    </row>
    <row r="10" spans="2:8" ht="18.75">
      <c r="B10" s="2" t="s">
        <v>277</v>
      </c>
      <c r="E10" s="147">
        <v>2000</v>
      </c>
      <c r="F10" s="147"/>
      <c r="G10" s="147"/>
      <c r="H10" s="146">
        <f t="shared" si="0"/>
        <v>2000</v>
      </c>
    </row>
    <row r="11" spans="4:8" ht="19.5" thickBot="1">
      <c r="D11" s="144" t="s">
        <v>131</v>
      </c>
      <c r="E11" s="148">
        <f>SUM(E5:E10)</f>
        <v>297744.75</v>
      </c>
      <c r="F11" s="148">
        <f>SUM(F5:F8)</f>
        <v>6998.33</v>
      </c>
      <c r="G11" s="148">
        <f>SUM(G5:G8)</f>
        <v>3676.76</v>
      </c>
      <c r="H11" s="148">
        <f>SUM(H5:H8)</f>
        <v>160541.32</v>
      </c>
    </row>
    <row r="12" ht="19.5" thickTop="1"/>
    <row r="13" spans="2:8" ht="18.75">
      <c r="B13" s="144" t="s">
        <v>278</v>
      </c>
      <c r="E13" s="146">
        <v>1032851.28</v>
      </c>
      <c r="F13" s="146">
        <v>1898.83</v>
      </c>
      <c r="G13" s="146">
        <v>0</v>
      </c>
      <c r="H13" s="146">
        <f>E13+F13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A2" sqref="A2:H2"/>
    </sheetView>
  </sheetViews>
  <sheetFormatPr defaultColWidth="9.140625" defaultRowHeight="21.75"/>
  <cols>
    <col min="1" max="1" width="34.28125" style="44" customWidth="1"/>
    <col min="2" max="2" width="18.00390625" style="44" customWidth="1"/>
    <col min="3" max="3" width="16.7109375" style="44" customWidth="1"/>
    <col min="4" max="4" width="16.140625" style="44" customWidth="1"/>
    <col min="5" max="7" width="18.00390625" style="44" customWidth="1"/>
    <col min="8" max="16384" width="9.140625" style="44" customWidth="1"/>
  </cols>
  <sheetData>
    <row r="1" spans="1:7" ht="21">
      <c r="A1" s="42" t="s">
        <v>279</v>
      </c>
      <c r="B1" s="42"/>
      <c r="C1" s="42"/>
      <c r="D1" s="42"/>
      <c r="E1" s="42"/>
      <c r="F1" s="42"/>
      <c r="G1" s="42"/>
    </row>
    <row r="2" spans="1:7" ht="21">
      <c r="A2" s="42" t="s">
        <v>280</v>
      </c>
      <c r="B2" s="42"/>
      <c r="C2" s="42"/>
      <c r="D2" s="42"/>
      <c r="E2" s="42"/>
      <c r="F2" s="42"/>
      <c r="G2" s="42"/>
    </row>
    <row r="4" spans="1:7" ht="21">
      <c r="A4" s="149" t="s">
        <v>3</v>
      </c>
      <c r="B4" s="149" t="s">
        <v>281</v>
      </c>
      <c r="C4" s="149" t="s">
        <v>268</v>
      </c>
      <c r="D4" s="149" t="s">
        <v>282</v>
      </c>
      <c r="E4" s="149" t="s">
        <v>270</v>
      </c>
      <c r="F4" s="149" t="s">
        <v>131</v>
      </c>
      <c r="G4" s="149" t="s">
        <v>283</v>
      </c>
    </row>
    <row r="5" spans="1:7" ht="21">
      <c r="A5" s="150" t="s">
        <v>284</v>
      </c>
      <c r="B5" s="151">
        <v>5313500</v>
      </c>
      <c r="C5" s="151">
        <v>4626300</v>
      </c>
      <c r="D5" s="152">
        <v>0</v>
      </c>
      <c r="E5" s="152">
        <v>417400</v>
      </c>
      <c r="F5" s="152">
        <f>C5+E5-D5</f>
        <v>5043700</v>
      </c>
      <c r="G5" s="150"/>
    </row>
    <row r="6" spans="1:7" ht="21">
      <c r="A6" s="150" t="s">
        <v>285</v>
      </c>
      <c r="B6" s="151">
        <v>410500</v>
      </c>
      <c r="C6" s="151">
        <v>346500</v>
      </c>
      <c r="D6" s="152">
        <v>0</v>
      </c>
      <c r="E6" s="152">
        <v>31500</v>
      </c>
      <c r="F6" s="152">
        <f>C6+E6-D6</f>
        <v>378000</v>
      </c>
      <c r="G6" s="150"/>
    </row>
    <row r="7" spans="1:7" ht="21">
      <c r="A7" s="150" t="s">
        <v>286</v>
      </c>
      <c r="B7" s="152">
        <v>0</v>
      </c>
      <c r="C7" s="152">
        <v>0</v>
      </c>
      <c r="D7" s="152">
        <v>0</v>
      </c>
      <c r="E7" s="152">
        <v>0</v>
      </c>
      <c r="F7" s="152">
        <f>C7+E7-D7</f>
        <v>0</v>
      </c>
      <c r="G7" s="150"/>
    </row>
    <row r="8" spans="1:7" ht="21">
      <c r="A8" s="150" t="s">
        <v>287</v>
      </c>
      <c r="B8" s="152">
        <v>0</v>
      </c>
      <c r="C8" s="152">
        <v>0</v>
      </c>
      <c r="D8" s="152">
        <v>0</v>
      </c>
      <c r="E8" s="152">
        <v>0</v>
      </c>
      <c r="F8" s="152">
        <f>C8+E8-D8</f>
        <v>0</v>
      </c>
      <c r="G8" s="150"/>
    </row>
    <row r="9" spans="1:7" ht="21.75" thickBot="1">
      <c r="A9" s="153" t="s">
        <v>131</v>
      </c>
      <c r="B9" s="154">
        <f>SUM(B5:B8)</f>
        <v>5724000</v>
      </c>
      <c r="C9" s="154">
        <f>SUM(C5:C8)</f>
        <v>4972800</v>
      </c>
      <c r="D9" s="154">
        <f>SUM(D5:D8)</f>
        <v>0</v>
      </c>
      <c r="E9" s="154">
        <f>SUM(E5:E8)</f>
        <v>448900</v>
      </c>
      <c r="F9" s="154">
        <f>SUM(F5:F8)</f>
        <v>5421700</v>
      </c>
      <c r="G9" s="155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H118"/>
  <sheetViews>
    <sheetView tabSelected="1" zoomScalePageLayoutView="0" workbookViewId="0" topLeftCell="A28">
      <selection activeCell="A2" sqref="A2:H2"/>
    </sheetView>
  </sheetViews>
  <sheetFormatPr defaultColWidth="9.140625" defaultRowHeight="21.75"/>
  <cols>
    <col min="1" max="1" width="8.28125" style="2" customWidth="1"/>
    <col min="2" max="2" width="39.7109375" style="2" customWidth="1"/>
    <col min="3" max="3" width="11.7109375" style="2" customWidth="1"/>
    <col min="4" max="5" width="21.421875" style="41" customWidth="1"/>
    <col min="6" max="6" width="4.8515625" style="2" customWidth="1"/>
    <col min="7" max="7" width="13.00390625" style="3" customWidth="1"/>
    <col min="8" max="8" width="13.8515625" style="2" customWidth="1"/>
    <col min="9" max="16384" width="9.140625" style="2" customWidth="1"/>
  </cols>
  <sheetData>
    <row r="1" spans="2:5" ht="18" customHeight="1">
      <c r="B1" s="1" t="s">
        <v>0</v>
      </c>
      <c r="C1" s="1"/>
      <c r="D1" s="1"/>
      <c r="E1" s="1"/>
    </row>
    <row r="2" spans="2:5" ht="18" customHeight="1">
      <c r="B2" s="1" t="s">
        <v>288</v>
      </c>
      <c r="C2" s="1"/>
      <c r="D2" s="1"/>
      <c r="E2" s="1"/>
    </row>
    <row r="3" spans="2:5" ht="18" customHeight="1">
      <c r="B3" s="1" t="s">
        <v>2</v>
      </c>
      <c r="C3" s="1"/>
      <c r="D3" s="1"/>
      <c r="E3" s="1"/>
    </row>
    <row r="4" spans="2:5" ht="5.25" customHeight="1">
      <c r="B4" s="4"/>
      <c r="C4" s="4"/>
      <c r="D4" s="5"/>
      <c r="E4" s="6"/>
    </row>
    <row r="5" spans="2:5" ht="6.75" customHeight="1">
      <c r="B5" s="7"/>
      <c r="C5" s="8"/>
      <c r="D5" s="9"/>
      <c r="E5" s="9"/>
    </row>
    <row r="6" spans="2:5" ht="15.75">
      <c r="B6" s="10" t="s">
        <v>3</v>
      </c>
      <c r="C6" s="10" t="s">
        <v>4</v>
      </c>
      <c r="D6" s="11" t="s">
        <v>5</v>
      </c>
      <c r="E6" s="11" t="s">
        <v>6</v>
      </c>
    </row>
    <row r="7" spans="2:5" ht="15.75">
      <c r="B7" s="12"/>
      <c r="C7" s="13" t="s">
        <v>7</v>
      </c>
      <c r="D7" s="14"/>
      <c r="E7" s="14"/>
    </row>
    <row r="8" spans="2:5" ht="15.75">
      <c r="B8" s="15" t="s">
        <v>8</v>
      </c>
      <c r="C8" s="16" t="s">
        <v>9</v>
      </c>
      <c r="D8" s="17">
        <f>'[1]กระดาษทำการงบทดลอง '!I8</f>
        <v>0</v>
      </c>
      <c r="E8" s="18"/>
    </row>
    <row r="9" spans="2:8" ht="15.75">
      <c r="B9" s="15" t="s">
        <v>10</v>
      </c>
      <c r="C9" s="19">
        <v>22</v>
      </c>
      <c r="D9" s="17">
        <f>'[1]กระดาษทำการงบทดลอง '!I9</f>
        <v>8709946.42</v>
      </c>
      <c r="E9" s="20"/>
      <c r="H9" s="21"/>
    </row>
    <row r="10" spans="2:8" ht="15.75">
      <c r="B10" s="22" t="s">
        <v>11</v>
      </c>
      <c r="C10" s="19">
        <v>22</v>
      </c>
      <c r="D10" s="17">
        <f>'[1]กระดาษทำการงบทดลอง '!I10</f>
        <v>9166122.700000001</v>
      </c>
      <c r="E10" s="20"/>
      <c r="H10" s="21"/>
    </row>
    <row r="11" spans="2:8" ht="15.75">
      <c r="B11" s="22" t="s">
        <v>12</v>
      </c>
      <c r="C11" s="19">
        <v>22</v>
      </c>
      <c r="D11" s="17">
        <f>'[1]กระดาษทำการงบทดลอง '!I11</f>
        <v>546619.94</v>
      </c>
      <c r="E11" s="20"/>
      <c r="H11" s="21"/>
    </row>
    <row r="12" spans="2:8" ht="15.75">
      <c r="B12" s="22" t="s">
        <v>13</v>
      </c>
      <c r="C12" s="19">
        <v>22</v>
      </c>
      <c r="D12" s="17">
        <f>'[1]กระดาษทำการงบทดลอง '!I12</f>
        <v>0</v>
      </c>
      <c r="E12" s="20"/>
      <c r="H12" s="21"/>
    </row>
    <row r="13" spans="2:8" ht="15.75">
      <c r="B13" s="22" t="s">
        <v>14</v>
      </c>
      <c r="C13" s="19">
        <v>21</v>
      </c>
      <c r="D13" s="17">
        <f>'[1]กระดาษทำการงบทดลอง '!I13</f>
        <v>0</v>
      </c>
      <c r="E13" s="20"/>
      <c r="H13" s="21"/>
    </row>
    <row r="14" spans="2:8" ht="15.75">
      <c r="B14" s="22" t="s">
        <v>15</v>
      </c>
      <c r="C14" s="19">
        <v>90</v>
      </c>
      <c r="D14" s="17">
        <f>'[1]กระดาษทำการงบทดลอง '!I14</f>
        <v>0</v>
      </c>
      <c r="E14" s="20"/>
      <c r="H14" s="21"/>
    </row>
    <row r="15" spans="2:5" ht="15.75">
      <c r="B15" s="15" t="s">
        <v>16</v>
      </c>
      <c r="C15" s="19"/>
      <c r="D15" s="17">
        <f>'[1]กระดาษทำการงบทดลอง '!I15</f>
        <v>490000</v>
      </c>
      <c r="E15" s="20"/>
    </row>
    <row r="16" spans="2:8" ht="15.75">
      <c r="B16" s="22" t="s">
        <v>17</v>
      </c>
      <c r="C16" s="19">
        <v>90</v>
      </c>
      <c r="D16" s="17">
        <f>'[1]กระดาษทำการงบทดลอง '!I16</f>
        <v>19404</v>
      </c>
      <c r="E16" s="20"/>
      <c r="H16" s="21">
        <f>SUM(D9:D12)</f>
        <v>18422689.060000002</v>
      </c>
    </row>
    <row r="17" spans="2:8" ht="15.75">
      <c r="B17" s="22" t="s">
        <v>18</v>
      </c>
      <c r="C17" s="19"/>
      <c r="D17" s="17">
        <f>'[1]กระดาษทำการงบทดลอง '!I17</f>
        <v>1592</v>
      </c>
      <c r="E17" s="20"/>
      <c r="H17" s="21"/>
    </row>
    <row r="18" spans="2:8" ht="15.75">
      <c r="B18" s="22" t="s">
        <v>19</v>
      </c>
      <c r="C18" s="19"/>
      <c r="D18" s="17">
        <f>'[1]กระดาษทำการงบทดลอง '!I18</f>
        <v>497200</v>
      </c>
      <c r="E18" s="20"/>
      <c r="H18" s="21"/>
    </row>
    <row r="19" spans="2:5" ht="15.75">
      <c r="B19" s="22" t="s">
        <v>20</v>
      </c>
      <c r="C19" s="19">
        <v>0</v>
      </c>
      <c r="D19" s="17">
        <f>'[1]กระดาษทำการงบทดลอง '!I19</f>
        <v>308582</v>
      </c>
      <c r="E19" s="20"/>
    </row>
    <row r="20" spans="2:5" ht="15.75">
      <c r="B20" s="22" t="s">
        <v>21</v>
      </c>
      <c r="C20" s="19">
        <v>100</v>
      </c>
      <c r="D20" s="17">
        <f>'[1]กระดาษทำการงบทดลอง '!I20</f>
        <v>5183349</v>
      </c>
      <c r="E20" s="20"/>
    </row>
    <row r="21" spans="2:5" ht="15.75">
      <c r="B21" s="22" t="s">
        <v>22</v>
      </c>
      <c r="C21" s="19">
        <v>120</v>
      </c>
      <c r="D21" s="17">
        <f>'[1]กระดาษทำการงบทดลอง '!I21</f>
        <v>114480</v>
      </c>
      <c r="E21" s="20"/>
    </row>
    <row r="22" spans="2:5" ht="15.75">
      <c r="B22" s="22" t="s">
        <v>23</v>
      </c>
      <c r="C22" s="23">
        <v>130</v>
      </c>
      <c r="D22" s="17">
        <f>'[1]กระดาษทำการงบทดลอง '!I22</f>
        <v>761700</v>
      </c>
      <c r="E22" s="20"/>
    </row>
    <row r="23" spans="2:5" ht="15.75">
      <c r="B23" s="22" t="s">
        <v>24</v>
      </c>
      <c r="C23" s="23">
        <v>200</v>
      </c>
      <c r="D23" s="17">
        <f>'[1]กระดาษทำการงบทดลอง '!I23</f>
        <v>1132521.5</v>
      </c>
      <c r="E23" s="20"/>
    </row>
    <row r="24" spans="2:5" ht="15.75">
      <c r="B24" s="22" t="s">
        <v>25</v>
      </c>
      <c r="C24" s="23">
        <v>250</v>
      </c>
      <c r="D24" s="17">
        <f>'[1]กระดาษทำการงบทดลอง '!I24</f>
        <v>1924971.01</v>
      </c>
      <c r="E24" s="20"/>
    </row>
    <row r="25" spans="2:5" ht="15.75">
      <c r="B25" s="22" t="s">
        <v>26</v>
      </c>
      <c r="C25" s="23">
        <v>270</v>
      </c>
      <c r="D25" s="17">
        <f>'[1]กระดาษทำการงบทดลอง '!I25</f>
        <v>1562344.8800000001</v>
      </c>
      <c r="E25" s="20"/>
    </row>
    <row r="26" spans="2:5" ht="15.75">
      <c r="B26" s="22" t="s">
        <v>27</v>
      </c>
      <c r="C26" s="23">
        <v>300</v>
      </c>
      <c r="D26" s="17">
        <f>'[1]กระดาษทำการงบทดลอง '!I26</f>
        <v>159319.66</v>
      </c>
      <c r="E26" s="20"/>
    </row>
    <row r="27" spans="2:5" ht="15.75">
      <c r="B27" s="22" t="s">
        <v>28</v>
      </c>
      <c r="C27" s="23">
        <v>400</v>
      </c>
      <c r="D27" s="17">
        <f>'[1]กระดาษทำการงบทดลอง '!I27</f>
        <v>1050300</v>
      </c>
      <c r="E27" s="20"/>
    </row>
    <row r="28" spans="2:5" ht="15.75">
      <c r="B28" s="22" t="s">
        <v>29</v>
      </c>
      <c r="C28" s="23">
        <v>450</v>
      </c>
      <c r="D28" s="17">
        <f>'[1]กระดาษทำการงบทดลอง '!I28</f>
        <v>204088.2</v>
      </c>
      <c r="E28" s="20"/>
    </row>
    <row r="29" spans="2:5" ht="15.75">
      <c r="B29" s="22" t="s">
        <v>30</v>
      </c>
      <c r="C29" s="23">
        <v>500</v>
      </c>
      <c r="D29" s="17">
        <f>'[1]กระดาษทำการงบทดลอง '!I29</f>
        <v>1065000</v>
      </c>
      <c r="E29" s="20"/>
    </row>
    <row r="30" spans="2:5" ht="15.75">
      <c r="B30" s="22" t="s">
        <v>31</v>
      </c>
      <c r="C30" s="23">
        <v>550</v>
      </c>
      <c r="D30" s="17">
        <f>'[1]กระดาษทำการงบทดลอง '!I30</f>
        <v>20000</v>
      </c>
      <c r="E30" s="20"/>
    </row>
    <row r="31" spans="2:5" ht="15.75">
      <c r="B31" s="22" t="s">
        <v>32</v>
      </c>
      <c r="C31" s="23">
        <v>3000</v>
      </c>
      <c r="D31" s="17">
        <f>'[1]กระดาษทำการงบทดลอง '!I31</f>
        <v>5421700</v>
      </c>
      <c r="E31" s="20"/>
    </row>
    <row r="32" spans="2:5" ht="15.75">
      <c r="B32" s="22" t="s">
        <v>33</v>
      </c>
      <c r="C32" s="23">
        <v>821</v>
      </c>
      <c r="D32" s="17"/>
      <c r="E32" s="20">
        <f>'[1]กระดาษทำการงบทดลอง '!J32</f>
        <v>24705286.14</v>
      </c>
    </row>
    <row r="33" spans="2:5" ht="15.75">
      <c r="B33" s="22" t="s">
        <v>34</v>
      </c>
      <c r="C33" s="23">
        <v>900</v>
      </c>
      <c r="D33" s="17"/>
      <c r="E33" s="20">
        <f>'[1]กระดาษทำการงบทดลอง '!J33</f>
        <v>160541.31999999998</v>
      </c>
    </row>
    <row r="34" spans="2:5" ht="15.75">
      <c r="B34" s="22" t="s">
        <v>35</v>
      </c>
      <c r="C34" s="23"/>
      <c r="D34" s="17"/>
      <c r="E34" s="20">
        <f>'[1]กระดาษทำการงบทดลอง '!J34</f>
        <v>0</v>
      </c>
    </row>
    <row r="35" spans="2:5" ht="15.75">
      <c r="B35" s="22" t="s">
        <v>36</v>
      </c>
      <c r="C35" s="23">
        <v>600</v>
      </c>
      <c r="D35" s="17"/>
      <c r="E35" s="20">
        <f>'[1]กระดาษทำการงบทดลอง '!J35</f>
        <v>422981.82</v>
      </c>
    </row>
    <row r="36" spans="2:5" ht="15.75">
      <c r="B36" s="22" t="s">
        <v>37</v>
      </c>
      <c r="C36" s="23"/>
      <c r="D36" s="17"/>
      <c r="E36" s="20">
        <f>'[1]กระดาษทำการงบทดลอง '!J36</f>
        <v>1474905</v>
      </c>
    </row>
    <row r="37" spans="2:5" ht="15.75">
      <c r="B37" s="22" t="s">
        <v>38</v>
      </c>
      <c r="C37" s="23">
        <v>602</v>
      </c>
      <c r="D37" s="17"/>
      <c r="E37" s="20">
        <f>'[1]กระดาษทำการงบทดลอง '!J37</f>
        <v>0</v>
      </c>
    </row>
    <row r="38" spans="2:5" ht="15.75">
      <c r="B38" s="22" t="s">
        <v>39</v>
      </c>
      <c r="C38" s="23"/>
      <c r="D38" s="17"/>
      <c r="E38" s="20">
        <f>'[1]กระดาษทำการงบทดลอง '!J38</f>
        <v>150500</v>
      </c>
    </row>
    <row r="39" spans="2:5" ht="15.75">
      <c r="B39" s="22" t="s">
        <v>40</v>
      </c>
      <c r="C39" s="23"/>
      <c r="D39" s="17"/>
      <c r="E39" s="20">
        <f>'[1]กระดาษทำการงบทดลอง '!J39</f>
        <v>1034750.11</v>
      </c>
    </row>
    <row r="40" spans="2:5" ht="15.75">
      <c r="B40" s="22" t="s">
        <v>41</v>
      </c>
      <c r="C40" s="23">
        <v>700</v>
      </c>
      <c r="D40" s="17"/>
      <c r="E40" s="20">
        <f>'[1]กระดาษทำการงบทดลอง '!J40</f>
        <v>4079377.26</v>
      </c>
    </row>
    <row r="41" spans="2:5" ht="15.75">
      <c r="B41" s="24" t="s">
        <v>42</v>
      </c>
      <c r="C41" s="25">
        <v>703</v>
      </c>
      <c r="D41" s="26"/>
      <c r="E41" s="27">
        <f>'[1]กระดาษทำการงบทดลอง '!J41</f>
        <v>6310899.66</v>
      </c>
    </row>
    <row r="42" spans="2:8" ht="21.75" customHeight="1" thickBot="1">
      <c r="B42" s="28"/>
      <c r="C42" s="29"/>
      <c r="D42" s="30">
        <f>SUM(D8:D41)</f>
        <v>38339241.31</v>
      </c>
      <c r="E42" s="30">
        <f>SUM('งบทดลอง (ปรับปรุง)'!E32:E41)</f>
        <v>38339241.31</v>
      </c>
      <c r="G42" s="31"/>
      <c r="H42" s="32"/>
    </row>
    <row r="43" spans="3:7" s="32" customFormat="1" ht="16.5" thickTop="1">
      <c r="C43" s="33"/>
      <c r="D43" s="34"/>
      <c r="E43" s="35"/>
      <c r="G43" s="31"/>
    </row>
    <row r="44" spans="3:7" s="32" customFormat="1" ht="15.75">
      <c r="C44" s="33"/>
      <c r="D44" s="34"/>
      <c r="E44" s="35"/>
      <c r="G44" s="31"/>
    </row>
    <row r="45" spans="3:7" s="32" customFormat="1" ht="15.75">
      <c r="C45" s="33"/>
      <c r="D45" s="35"/>
      <c r="E45" s="35"/>
      <c r="G45" s="31"/>
    </row>
    <row r="46" spans="3:7" s="32" customFormat="1" ht="15.75">
      <c r="C46" s="33"/>
      <c r="D46" s="35"/>
      <c r="E46" s="35"/>
      <c r="G46" s="31"/>
    </row>
    <row r="47" spans="3:7" s="32" customFormat="1" ht="15.75">
      <c r="C47" s="33"/>
      <c r="D47" s="35"/>
      <c r="E47" s="35"/>
      <c r="G47" s="31"/>
    </row>
    <row r="48" spans="3:7" s="32" customFormat="1" ht="15.75">
      <c r="C48" s="33"/>
      <c r="D48" s="35"/>
      <c r="E48" s="35"/>
      <c r="G48" s="31"/>
    </row>
    <row r="49" spans="3:7" s="32" customFormat="1" ht="15.75">
      <c r="C49" s="33"/>
      <c r="D49" s="34"/>
      <c r="E49" s="35"/>
      <c r="G49" s="31"/>
    </row>
    <row r="50" spans="3:7" s="32" customFormat="1" ht="15.75">
      <c r="C50" s="33"/>
      <c r="D50" s="34"/>
      <c r="E50" s="35"/>
      <c r="G50" s="31"/>
    </row>
    <row r="51" spans="3:7" s="32" customFormat="1" ht="15.75">
      <c r="C51" s="33"/>
      <c r="D51" s="35"/>
      <c r="E51" s="35"/>
      <c r="G51" s="31"/>
    </row>
    <row r="52" spans="3:7" s="32" customFormat="1" ht="15.75">
      <c r="C52" s="36"/>
      <c r="D52" s="34"/>
      <c r="E52" s="35"/>
      <c r="G52" s="31"/>
    </row>
    <row r="53" spans="3:7" s="32" customFormat="1" ht="15.75">
      <c r="C53" s="36"/>
      <c r="D53" s="35"/>
      <c r="E53" s="34"/>
      <c r="G53" s="31"/>
    </row>
    <row r="54" spans="3:7" s="32" customFormat="1" ht="15.75">
      <c r="C54" s="36"/>
      <c r="D54" s="35"/>
      <c r="E54" s="34"/>
      <c r="G54" s="31"/>
    </row>
    <row r="55" spans="3:7" s="32" customFormat="1" ht="15.75">
      <c r="C55" s="36"/>
      <c r="D55" s="35"/>
      <c r="E55" s="34"/>
      <c r="G55" s="31"/>
    </row>
    <row r="56" spans="3:7" s="32" customFormat="1" ht="15.75">
      <c r="C56" s="36"/>
      <c r="D56" s="35"/>
      <c r="E56" s="34"/>
      <c r="G56" s="31"/>
    </row>
    <row r="57" spans="3:7" s="32" customFormat="1" ht="15.75">
      <c r="C57" s="36"/>
      <c r="D57" s="35"/>
      <c r="E57" s="34"/>
      <c r="G57" s="31"/>
    </row>
    <row r="58" spans="3:7" s="32" customFormat="1" ht="15.75">
      <c r="C58" s="36"/>
      <c r="D58" s="35"/>
      <c r="E58" s="34"/>
      <c r="G58" s="31"/>
    </row>
    <row r="59" spans="3:7" s="32" customFormat="1" ht="15.75">
      <c r="C59" s="36"/>
      <c r="D59" s="35"/>
      <c r="E59" s="35"/>
      <c r="G59" s="31"/>
    </row>
    <row r="60" spans="3:7" s="32" customFormat="1" ht="15.75">
      <c r="C60" s="36"/>
      <c r="D60" s="37"/>
      <c r="E60" s="37"/>
      <c r="G60" s="38"/>
    </row>
    <row r="61" spans="3:7" s="32" customFormat="1" ht="15.75">
      <c r="C61" s="36"/>
      <c r="D61" s="37"/>
      <c r="E61" s="37"/>
      <c r="G61" s="31"/>
    </row>
    <row r="62" spans="4:7" s="32" customFormat="1" ht="15.75">
      <c r="D62" s="39"/>
      <c r="E62" s="39"/>
      <c r="G62" s="31"/>
    </row>
    <row r="63" spans="4:7" s="32" customFormat="1" ht="15.75">
      <c r="D63" s="35"/>
      <c r="E63" s="39"/>
      <c r="G63" s="31"/>
    </row>
    <row r="64" spans="4:7" s="32" customFormat="1" ht="15.75">
      <c r="D64" s="35"/>
      <c r="E64" s="39"/>
      <c r="G64" s="31"/>
    </row>
    <row r="65" spans="4:7" s="32" customFormat="1" ht="15.75">
      <c r="D65" s="39"/>
      <c r="E65" s="40"/>
      <c r="G65" s="31"/>
    </row>
    <row r="66" spans="4:7" s="32" customFormat="1" ht="15.75">
      <c r="D66" s="39"/>
      <c r="E66" s="40"/>
      <c r="G66" s="31"/>
    </row>
    <row r="67" spans="4:7" s="32" customFormat="1" ht="15.75">
      <c r="D67" s="39"/>
      <c r="E67" s="39"/>
      <c r="G67" s="31"/>
    </row>
    <row r="68" spans="4:7" s="32" customFormat="1" ht="15.75">
      <c r="D68" s="39"/>
      <c r="E68" s="39"/>
      <c r="G68" s="31"/>
    </row>
    <row r="69" spans="4:7" s="32" customFormat="1" ht="15.75">
      <c r="D69" s="39"/>
      <c r="E69" s="39"/>
      <c r="G69" s="31"/>
    </row>
    <row r="70" spans="4:7" s="32" customFormat="1" ht="15.75">
      <c r="D70" s="39"/>
      <c r="E70" s="39"/>
      <c r="G70" s="31"/>
    </row>
    <row r="71" spans="4:7" s="32" customFormat="1" ht="15.75">
      <c r="D71" s="39"/>
      <c r="E71" s="39"/>
      <c r="G71" s="31"/>
    </row>
    <row r="72" spans="4:7" s="32" customFormat="1" ht="15.75">
      <c r="D72" s="39"/>
      <c r="E72" s="39"/>
      <c r="G72" s="31"/>
    </row>
    <row r="73" spans="4:7" s="32" customFormat="1" ht="15.75">
      <c r="D73" s="39"/>
      <c r="E73" s="39"/>
      <c r="G73" s="31"/>
    </row>
    <row r="74" spans="4:7" s="32" customFormat="1" ht="15.75">
      <c r="D74" s="39"/>
      <c r="E74" s="39"/>
      <c r="G74" s="31"/>
    </row>
    <row r="75" spans="4:7" s="32" customFormat="1" ht="15.75">
      <c r="D75" s="39"/>
      <c r="E75" s="39"/>
      <c r="G75" s="31"/>
    </row>
    <row r="76" spans="4:7" s="32" customFormat="1" ht="15.75">
      <c r="D76" s="39"/>
      <c r="E76" s="39"/>
      <c r="G76" s="31"/>
    </row>
    <row r="77" spans="4:7" s="32" customFormat="1" ht="15.75">
      <c r="D77" s="39"/>
      <c r="E77" s="39"/>
      <c r="G77" s="31"/>
    </row>
    <row r="78" spans="4:7" s="32" customFormat="1" ht="15.75">
      <c r="D78" s="39"/>
      <c r="E78" s="39"/>
      <c r="G78" s="31"/>
    </row>
    <row r="79" spans="4:7" s="32" customFormat="1" ht="15.75">
      <c r="D79" s="39"/>
      <c r="E79" s="39"/>
      <c r="G79" s="31"/>
    </row>
    <row r="80" spans="4:7" s="32" customFormat="1" ht="15.75">
      <c r="D80" s="39"/>
      <c r="E80" s="39"/>
      <c r="G80" s="31"/>
    </row>
    <row r="81" spans="4:7" s="32" customFormat="1" ht="15.75">
      <c r="D81" s="39"/>
      <c r="E81" s="39"/>
      <c r="G81" s="31"/>
    </row>
    <row r="82" spans="4:7" s="32" customFormat="1" ht="15.75">
      <c r="D82" s="39"/>
      <c r="E82" s="39"/>
      <c r="G82" s="31"/>
    </row>
    <row r="83" spans="4:7" s="32" customFormat="1" ht="15.75">
      <c r="D83" s="39"/>
      <c r="E83" s="39"/>
      <c r="G83" s="31"/>
    </row>
    <row r="84" spans="4:7" s="32" customFormat="1" ht="15.75">
      <c r="D84" s="39"/>
      <c r="E84" s="39"/>
      <c r="G84" s="31"/>
    </row>
    <row r="85" spans="4:7" s="32" customFormat="1" ht="15.75">
      <c r="D85" s="39"/>
      <c r="E85" s="39"/>
      <c r="G85" s="31"/>
    </row>
    <row r="86" spans="4:7" s="32" customFormat="1" ht="15.75">
      <c r="D86" s="39"/>
      <c r="E86" s="39"/>
      <c r="G86" s="31"/>
    </row>
    <row r="87" spans="4:7" s="32" customFormat="1" ht="15.75">
      <c r="D87" s="39"/>
      <c r="E87" s="39"/>
      <c r="G87" s="31"/>
    </row>
    <row r="88" spans="4:7" s="32" customFormat="1" ht="15.75">
      <c r="D88" s="39"/>
      <c r="E88" s="39"/>
      <c r="G88" s="31"/>
    </row>
    <row r="89" spans="4:7" s="32" customFormat="1" ht="15.75">
      <c r="D89" s="39"/>
      <c r="E89" s="39"/>
      <c r="G89" s="31"/>
    </row>
    <row r="90" spans="4:7" s="32" customFormat="1" ht="15.75">
      <c r="D90" s="39"/>
      <c r="E90" s="39"/>
      <c r="G90" s="31"/>
    </row>
    <row r="91" spans="4:7" s="32" customFormat="1" ht="15.75">
      <c r="D91" s="39"/>
      <c r="E91" s="39"/>
      <c r="G91" s="31"/>
    </row>
    <row r="92" spans="4:7" s="32" customFormat="1" ht="15.75">
      <c r="D92" s="39"/>
      <c r="E92" s="39"/>
      <c r="G92" s="31"/>
    </row>
    <row r="93" spans="4:7" s="32" customFormat="1" ht="15.75">
      <c r="D93" s="39"/>
      <c r="E93" s="39"/>
      <c r="G93" s="31"/>
    </row>
    <row r="94" spans="4:7" s="32" customFormat="1" ht="15.75">
      <c r="D94" s="39"/>
      <c r="E94" s="39"/>
      <c r="G94" s="31"/>
    </row>
    <row r="95" spans="4:7" s="32" customFormat="1" ht="15.75">
      <c r="D95" s="39"/>
      <c r="E95" s="39"/>
      <c r="G95" s="31"/>
    </row>
    <row r="96" spans="4:7" s="32" customFormat="1" ht="15.75">
      <c r="D96" s="39"/>
      <c r="E96" s="39"/>
      <c r="G96" s="31"/>
    </row>
    <row r="97" spans="4:7" s="32" customFormat="1" ht="15.75">
      <c r="D97" s="39"/>
      <c r="E97" s="39"/>
      <c r="G97" s="31"/>
    </row>
    <row r="98" spans="4:7" s="32" customFormat="1" ht="15.75">
      <c r="D98" s="39"/>
      <c r="E98" s="39"/>
      <c r="G98" s="31"/>
    </row>
    <row r="99" spans="4:7" s="32" customFormat="1" ht="15.75">
      <c r="D99" s="39"/>
      <c r="E99" s="39"/>
      <c r="G99" s="31"/>
    </row>
    <row r="100" spans="4:7" s="32" customFormat="1" ht="15.75">
      <c r="D100" s="39"/>
      <c r="E100" s="39"/>
      <c r="G100" s="31"/>
    </row>
    <row r="101" spans="4:7" s="32" customFormat="1" ht="15.75">
      <c r="D101" s="39"/>
      <c r="E101" s="39"/>
      <c r="G101" s="31"/>
    </row>
    <row r="102" spans="4:7" s="32" customFormat="1" ht="15.75">
      <c r="D102" s="39"/>
      <c r="E102" s="39"/>
      <c r="G102" s="31"/>
    </row>
    <row r="103" spans="4:7" s="32" customFormat="1" ht="15.75">
      <c r="D103" s="39"/>
      <c r="E103" s="39"/>
      <c r="G103" s="31"/>
    </row>
    <row r="104" spans="4:7" s="32" customFormat="1" ht="15.75">
      <c r="D104" s="39"/>
      <c r="E104" s="39"/>
      <c r="G104" s="31"/>
    </row>
    <row r="105" spans="4:7" s="32" customFormat="1" ht="15.75">
      <c r="D105" s="39"/>
      <c r="E105" s="39"/>
      <c r="G105" s="31"/>
    </row>
    <row r="106" spans="4:7" s="32" customFormat="1" ht="15.75">
      <c r="D106" s="39"/>
      <c r="E106" s="39"/>
      <c r="G106" s="31"/>
    </row>
    <row r="107" spans="4:7" s="32" customFormat="1" ht="15.75">
      <c r="D107" s="39"/>
      <c r="E107" s="39"/>
      <c r="G107" s="31"/>
    </row>
    <row r="108" spans="4:7" s="32" customFormat="1" ht="15.75">
      <c r="D108" s="39"/>
      <c r="E108" s="39"/>
      <c r="G108" s="31"/>
    </row>
    <row r="109" spans="4:7" s="32" customFormat="1" ht="15.75">
      <c r="D109" s="39"/>
      <c r="E109" s="39"/>
      <c r="G109" s="31"/>
    </row>
    <row r="110" spans="4:7" s="32" customFormat="1" ht="15.75">
      <c r="D110" s="39"/>
      <c r="E110" s="39"/>
      <c r="G110" s="31"/>
    </row>
    <row r="111" spans="4:7" s="32" customFormat="1" ht="15.75">
      <c r="D111" s="39"/>
      <c r="E111" s="39"/>
      <c r="G111" s="31"/>
    </row>
    <row r="112" spans="4:7" s="32" customFormat="1" ht="15.75">
      <c r="D112" s="39"/>
      <c r="E112" s="39"/>
      <c r="G112" s="31"/>
    </row>
    <row r="113" spans="4:7" s="32" customFormat="1" ht="15.75">
      <c r="D113" s="39"/>
      <c r="E113" s="39"/>
      <c r="G113" s="31"/>
    </row>
    <row r="114" spans="4:7" s="32" customFormat="1" ht="15.75">
      <c r="D114" s="39"/>
      <c r="E114" s="39"/>
      <c r="G114" s="31"/>
    </row>
    <row r="115" spans="4:7" s="32" customFormat="1" ht="15.75">
      <c r="D115" s="39"/>
      <c r="E115" s="39"/>
      <c r="G115" s="31"/>
    </row>
    <row r="116" spans="4:7" s="32" customFormat="1" ht="15.75">
      <c r="D116" s="39"/>
      <c r="E116" s="39"/>
      <c r="G116" s="31"/>
    </row>
    <row r="117" spans="4:8" s="32" customFormat="1" ht="15.75">
      <c r="D117" s="39"/>
      <c r="E117" s="39"/>
      <c r="G117" s="3"/>
      <c r="H117" s="2"/>
    </row>
    <row r="118" spans="2:5" ht="15.75">
      <c r="B118" s="32"/>
      <c r="C118" s="32"/>
      <c r="D118" s="39"/>
      <c r="E118" s="39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1">
      <selection activeCell="B3" sqref="B3:E3"/>
    </sheetView>
  </sheetViews>
  <sheetFormatPr defaultColWidth="9.140625" defaultRowHeight="21.75"/>
  <cols>
    <col min="1" max="1" width="8.28125" style="156" customWidth="1"/>
    <col min="2" max="2" width="50.28125" style="156" customWidth="1"/>
    <col min="3" max="3" width="11.7109375" style="156" customWidth="1"/>
    <col min="4" max="5" width="21.421875" style="156" customWidth="1"/>
    <col min="6" max="6" width="4.8515625" style="156" customWidth="1"/>
    <col min="7" max="7" width="13.00390625" style="191" customWidth="1"/>
    <col min="8" max="8" width="13.8515625" style="156" customWidth="1"/>
    <col min="9" max="16384" width="9.140625" style="156" customWidth="1"/>
  </cols>
  <sheetData>
    <row r="1" spans="1:7" s="158" customFormat="1" ht="22.5">
      <c r="A1" s="156"/>
      <c r="B1" s="157" t="s">
        <v>0</v>
      </c>
      <c r="C1" s="157"/>
      <c r="D1" s="157"/>
      <c r="E1" s="157"/>
      <c r="G1" s="159"/>
    </row>
    <row r="2" spans="1:7" s="158" customFormat="1" ht="22.5">
      <c r="A2" s="156"/>
      <c r="B2" s="157" t="s">
        <v>289</v>
      </c>
      <c r="C2" s="157"/>
      <c r="D2" s="157"/>
      <c r="E2" s="157"/>
      <c r="G2" s="159"/>
    </row>
    <row r="3" spans="1:7" s="158" customFormat="1" ht="22.5">
      <c r="A3" s="156"/>
      <c r="B3" s="157" t="s">
        <v>290</v>
      </c>
      <c r="C3" s="157"/>
      <c r="D3" s="157"/>
      <c r="E3" s="157"/>
      <c r="G3" s="159"/>
    </row>
    <row r="4" spans="1:7" s="158" customFormat="1" ht="18.75">
      <c r="A4" s="156"/>
      <c r="B4" s="160"/>
      <c r="C4" s="160"/>
      <c r="D4" s="161"/>
      <c r="E4" s="160"/>
      <c r="G4" s="159"/>
    </row>
    <row r="5" spans="1:7" s="158" customFormat="1" ht="18.75">
      <c r="A5" s="156"/>
      <c r="B5" s="162"/>
      <c r="C5" s="163"/>
      <c r="D5" s="162"/>
      <c r="E5" s="162"/>
      <c r="G5" s="159"/>
    </row>
    <row r="6" spans="1:7" s="158" customFormat="1" ht="18.75">
      <c r="A6" s="156"/>
      <c r="B6" s="164" t="s">
        <v>3</v>
      </c>
      <c r="C6" s="164" t="s">
        <v>4</v>
      </c>
      <c r="D6" s="165" t="s">
        <v>5</v>
      </c>
      <c r="E6" s="165" t="s">
        <v>6</v>
      </c>
      <c r="G6" s="159"/>
    </row>
    <row r="7" spans="1:7" s="158" customFormat="1" ht="18.75">
      <c r="A7" s="156"/>
      <c r="B7" s="166"/>
      <c r="C7" s="167" t="s">
        <v>7</v>
      </c>
      <c r="D7" s="166"/>
      <c r="E7" s="166"/>
      <c r="G7" s="159"/>
    </row>
    <row r="8" spans="1:7" s="158" customFormat="1" ht="18.75">
      <c r="A8" s="156"/>
      <c r="B8" s="168" t="s">
        <v>291</v>
      </c>
      <c r="C8" s="169">
        <v>22</v>
      </c>
      <c r="D8" s="170">
        <f>'[2]กระดาษทำการงบทดลองปิดสิ้นปี '!K8</f>
        <v>0</v>
      </c>
      <c r="E8" s="171"/>
      <c r="G8" s="159"/>
    </row>
    <row r="9" spans="1:7" s="158" customFormat="1" ht="18.75">
      <c r="A9" s="156"/>
      <c r="B9" s="172" t="s">
        <v>292</v>
      </c>
      <c r="C9" s="169">
        <v>22</v>
      </c>
      <c r="D9" s="170">
        <f>'[2]กระดาษทำการงบทดลองปิดสิ้นปี '!K10</f>
        <v>9166122.7</v>
      </c>
      <c r="E9" s="171"/>
      <c r="G9" s="159"/>
    </row>
    <row r="10" spans="1:7" s="158" customFormat="1" ht="18.75">
      <c r="A10" s="156"/>
      <c r="B10" s="172" t="s">
        <v>293</v>
      </c>
      <c r="C10" s="169">
        <v>22</v>
      </c>
      <c r="D10" s="170">
        <f>'[2]กระดาษทำการงบทดลองปิดสิ้นปี '!K11</f>
        <v>546619.94</v>
      </c>
      <c r="E10" s="171"/>
      <c r="G10" s="159"/>
    </row>
    <row r="11" spans="1:7" s="158" customFormat="1" ht="21">
      <c r="A11" s="156"/>
      <c r="B11" s="172" t="s">
        <v>294</v>
      </c>
      <c r="C11" s="169">
        <v>22</v>
      </c>
      <c r="D11" s="170">
        <f>'[2]กระดาษทำการงบทดลองปิดสิ้นปี '!K12</f>
        <v>0</v>
      </c>
      <c r="E11" s="171"/>
      <c r="G11" s="173"/>
    </row>
    <row r="12" spans="1:7" s="158" customFormat="1" ht="21" customHeight="1">
      <c r="A12" s="156"/>
      <c r="B12" s="174" t="s">
        <v>295</v>
      </c>
      <c r="C12" s="169">
        <v>90</v>
      </c>
      <c r="D12" s="170">
        <f>'[2]กระดาษทำการงบทดลองปิดสิ้นปี '!K15</f>
        <v>490000</v>
      </c>
      <c r="E12" s="171"/>
      <c r="F12" s="175"/>
      <c r="G12" s="176"/>
    </row>
    <row r="13" spans="1:7" s="158" customFormat="1" ht="21" customHeight="1">
      <c r="A13" s="156"/>
      <c r="B13" s="177" t="s">
        <v>18</v>
      </c>
      <c r="C13" s="169"/>
      <c r="D13" s="178">
        <f>'[2]กระดาษทำการงบทดลองปิดสิ้นปี '!K18</f>
        <v>1592</v>
      </c>
      <c r="E13" s="171"/>
      <c r="F13" s="175"/>
      <c r="G13" s="176"/>
    </row>
    <row r="14" spans="1:7" s="158" customFormat="1" ht="21" customHeight="1">
      <c r="A14" s="156"/>
      <c r="B14" s="174" t="s">
        <v>296</v>
      </c>
      <c r="C14" s="179"/>
      <c r="D14" s="170"/>
      <c r="E14" s="180">
        <f>'[2]กระดาษทำการงบทดลองปิดสิ้นปี '!L34</f>
        <v>160541.32</v>
      </c>
      <c r="G14" s="159"/>
    </row>
    <row r="15" spans="1:7" s="158" customFormat="1" ht="21" customHeight="1">
      <c r="A15" s="156"/>
      <c r="B15" s="174" t="s">
        <v>36</v>
      </c>
      <c r="C15" s="179"/>
      <c r="D15" s="170"/>
      <c r="E15" s="180">
        <f>'[2]กระดาษทำการงบทดลองปิดสิ้นปี '!L35</f>
        <v>422981.82</v>
      </c>
      <c r="G15" s="159"/>
    </row>
    <row r="16" spans="1:7" s="158" customFormat="1" ht="21" customHeight="1">
      <c r="A16" s="156"/>
      <c r="B16" s="174" t="s">
        <v>37</v>
      </c>
      <c r="C16" s="179"/>
      <c r="D16" s="170"/>
      <c r="E16" s="180">
        <f>'[2]กระดาษทำการงบทดลองปิดสิ้นปี '!L36</f>
        <v>1474905</v>
      </c>
      <c r="G16" s="159"/>
    </row>
    <row r="17" spans="1:7" s="158" customFormat="1" ht="21" customHeight="1">
      <c r="A17" s="156"/>
      <c r="B17" s="168" t="s">
        <v>297</v>
      </c>
      <c r="C17" s="179"/>
      <c r="D17" s="170"/>
      <c r="E17" s="180">
        <f>'[2]กระดาษทำการงบทดลองปิดสิ้นปี '!L37</f>
        <v>0</v>
      </c>
      <c r="G17" s="159"/>
    </row>
    <row r="18" spans="1:7" s="158" customFormat="1" ht="21" customHeight="1">
      <c r="A18" s="156"/>
      <c r="B18" s="168" t="s">
        <v>40</v>
      </c>
      <c r="C18" s="179"/>
      <c r="D18" s="170"/>
      <c r="E18" s="180">
        <f>'[2]กระดาษทำการงบทดลองปิดสิ้นปี '!L39</f>
        <v>1034750.11</v>
      </c>
      <c r="G18" s="159"/>
    </row>
    <row r="19" spans="1:7" s="158" customFormat="1" ht="21" customHeight="1">
      <c r="A19" s="156"/>
      <c r="B19" s="168" t="s">
        <v>41</v>
      </c>
      <c r="C19" s="179"/>
      <c r="D19" s="170"/>
      <c r="E19" s="180">
        <f>'[2]กระดาษทำการงบทดลองปิดสิ้นปี '!L40</f>
        <v>4079377.26</v>
      </c>
      <c r="G19" s="159"/>
    </row>
    <row r="20" spans="1:7" s="158" customFormat="1" ht="21" customHeight="1">
      <c r="A20" s="156"/>
      <c r="B20" s="166" t="s">
        <v>298</v>
      </c>
      <c r="C20" s="181"/>
      <c r="D20" s="182"/>
      <c r="E20" s="183">
        <f>'[2]กระดาษทำการงบทดลองปิดสิ้นปี '!L41</f>
        <v>6310899.66</v>
      </c>
      <c r="G20" s="159"/>
    </row>
    <row r="21" spans="1:7" s="158" customFormat="1" ht="19.5" thickBot="1">
      <c r="A21" s="156"/>
      <c r="B21" s="184"/>
      <c r="C21" s="179"/>
      <c r="D21" s="185">
        <f>SUM(D8:D19)</f>
        <v>10204334.639999999</v>
      </c>
      <c r="E21" s="185">
        <f>SUM(งบทดลองหลัง!E14:E20)</f>
        <v>13483455.17</v>
      </c>
      <c r="G21" s="159"/>
    </row>
    <row r="22" spans="2:7" s="158" customFormat="1" ht="19.5" thickTop="1">
      <c r="B22" s="184"/>
      <c r="C22" s="186"/>
      <c r="D22" s="187"/>
      <c r="E22" s="187"/>
      <c r="G22" s="159"/>
    </row>
    <row r="23" spans="2:7" s="158" customFormat="1" ht="22.5">
      <c r="B23" s="188"/>
      <c r="C23" s="188"/>
      <c r="D23" s="188"/>
      <c r="E23" s="188"/>
      <c r="G23" s="159"/>
    </row>
    <row r="24" spans="2:7" s="158" customFormat="1" ht="22.5">
      <c r="B24" s="188"/>
      <c r="C24" s="188"/>
      <c r="D24" s="188"/>
      <c r="E24" s="188"/>
      <c r="G24" s="159"/>
    </row>
    <row r="25" spans="2:7" s="158" customFormat="1" ht="22.5">
      <c r="B25" s="188"/>
      <c r="C25" s="188"/>
      <c r="D25" s="188"/>
      <c r="E25" s="188"/>
      <c r="G25" s="159"/>
    </row>
    <row r="26" spans="3:7" s="158" customFormat="1" ht="18.75">
      <c r="C26" s="189"/>
      <c r="D26" s="190"/>
      <c r="E26" s="159"/>
      <c r="G26" s="159"/>
    </row>
    <row r="27" spans="3:7" s="158" customFormat="1" ht="18.75">
      <c r="C27" s="189"/>
      <c r="D27" s="190"/>
      <c r="E27" s="159"/>
      <c r="G27" s="159"/>
    </row>
    <row r="28" spans="3:7" s="158" customFormat="1" ht="18.75">
      <c r="C28" s="189"/>
      <c r="D28" s="190"/>
      <c r="E28" s="159"/>
      <c r="G28" s="159"/>
    </row>
    <row r="29" spans="3:7" s="158" customFormat="1" ht="18.75">
      <c r="C29" s="189"/>
      <c r="D29" s="190"/>
      <c r="E29" s="159"/>
      <c r="G29" s="159"/>
    </row>
    <row r="30" s="158" customFormat="1" ht="18.75">
      <c r="G30" s="159"/>
    </row>
    <row r="31" s="158" customFormat="1" ht="18.75">
      <c r="G31" s="159"/>
    </row>
    <row r="32" s="158" customFormat="1" ht="18.75">
      <c r="G32" s="159"/>
    </row>
    <row r="33" s="158" customFormat="1" ht="18.75">
      <c r="G33" s="159"/>
    </row>
    <row r="34" s="158" customFormat="1" ht="18.75">
      <c r="G34" s="159"/>
    </row>
    <row r="35" s="158" customFormat="1" ht="18.75">
      <c r="G35" s="159"/>
    </row>
    <row r="36" s="158" customFormat="1" ht="18.75">
      <c r="G36" s="159"/>
    </row>
    <row r="37" s="158" customFormat="1" ht="18.75">
      <c r="G37" s="159"/>
    </row>
    <row r="38" s="158" customFormat="1" ht="18.75">
      <c r="G38" s="159"/>
    </row>
    <row r="39" s="158" customFormat="1" ht="18.75">
      <c r="G39" s="159"/>
    </row>
    <row r="40" s="158" customFormat="1" ht="18.75">
      <c r="G40" s="159"/>
    </row>
    <row r="41" s="158" customFormat="1" ht="18.75">
      <c r="G41" s="159"/>
    </row>
    <row r="42" s="158" customFormat="1" ht="18.75">
      <c r="G42" s="159"/>
    </row>
    <row r="43" s="158" customFormat="1" ht="18.75">
      <c r="G43" s="159"/>
    </row>
    <row r="44" s="158" customFormat="1" ht="18.75">
      <c r="G44" s="159"/>
    </row>
    <row r="45" s="158" customFormat="1" ht="18.75">
      <c r="G45" s="159"/>
    </row>
    <row r="46" s="158" customFormat="1" ht="18.75">
      <c r="G46" s="159"/>
    </row>
    <row r="47" s="158" customFormat="1" ht="18.75">
      <c r="G47" s="159"/>
    </row>
    <row r="48" spans="7:8" s="158" customFormat="1" ht="18.75">
      <c r="G48" s="191"/>
      <c r="H48" s="156"/>
    </row>
    <row r="49" spans="2:5" ht="18.75">
      <c r="B49" s="158"/>
      <c r="C49" s="158"/>
      <c r="D49" s="158"/>
      <c r="E49" s="158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KMM185</dc:creator>
  <cp:keywords/>
  <dc:description/>
  <cp:lastModifiedBy>KMM185</cp:lastModifiedBy>
  <dcterms:created xsi:type="dcterms:W3CDTF">2014-08-29T02:55:31Z</dcterms:created>
  <dcterms:modified xsi:type="dcterms:W3CDTF">2014-08-29T03:04:13Z</dcterms:modified>
  <cp:category/>
  <cp:version/>
  <cp:contentType/>
  <cp:contentStatus/>
</cp:coreProperties>
</file>