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drawings/drawing6.xml" ContentType="application/vnd.openxmlformats-officedocument.drawing+xml"/>
  <Override PartName="/xl/worksheets/sheet11.xml" ContentType="application/vnd.openxmlformats-officedocument.spreadsheetml.worksheet+xml"/>
  <Override PartName="/xl/drawings/drawing7.xml" ContentType="application/vnd.openxmlformats-officedocument.drawing+xml"/>
  <Override PartName="/xl/worksheets/sheet12.xml" ContentType="application/vnd.openxmlformats-officedocument.spreadsheetml.worksheet+xml"/>
  <Override PartName="/xl/drawings/drawing8.xml" ContentType="application/vnd.openxmlformats-officedocument.drawing+xml"/>
  <Override PartName="/xl/worksheets/sheet13.xml" ContentType="application/vnd.openxmlformats-officedocument.spreadsheetml.worksheet+xml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drawings/drawing10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9720" windowHeight="7320" tabRatio="813" activeTab="6"/>
  </bookViews>
  <sheets>
    <sheet name="ใบผ่านมาตรฐาน" sheetId="1" r:id="rId1"/>
    <sheet name="ใบผ่านทั่วไป (2)" sheetId="2" r:id="rId2"/>
    <sheet name="งบทดลอง" sheetId="3" r:id="rId3"/>
    <sheet name="รายงานรับ-จ่ายเงินสด (3)" sheetId="4" r:id="rId4"/>
    <sheet name="กระดาษทำการงบทดลอง " sheetId="5" r:id="rId5"/>
    <sheet name="หมายเหตุประกอบงบทดลอง" sheetId="6" r:id="rId6"/>
    <sheet name="หมายเหตุประกอบงบ" sheetId="7" r:id="rId7"/>
    <sheet name="รายงานกระแสเงินสด" sheetId="8" r:id="rId8"/>
    <sheet name="กระดาษทำการกระทบยอด  " sheetId="9" r:id="rId9"/>
    <sheet name="งบกระทบยอดโครงการถ่ายโอน" sheetId="10" r:id="rId10"/>
    <sheet name="งบกระทบยอดเศรษฐกิจชุมชน" sheetId="11" r:id="rId11"/>
    <sheet name="งบกระทบยอดธกส.ออมทรัพย์" sheetId="12" r:id="rId12"/>
    <sheet name="งบกระทบยอดกรุงไทยกระแส" sheetId="13" r:id="rId13"/>
    <sheet name="งบกระทบยอดกรุงไทยออมทรัพย์" sheetId="14" r:id="rId14"/>
    <sheet name="เงินสะสม" sheetId="15" r:id="rId15"/>
    <sheet name="แนบจ่ายขาด" sheetId="16" r:id="rId16"/>
    <sheet name="รายจ่ายรอจ่าย " sheetId="17" r:id="rId17"/>
    <sheet name="รายจ่ายค้างจ่าย" sheetId="18" r:id="rId18"/>
  </sheets>
  <definedNames>
    <definedName name="_xlnm.Print_Area" localSheetId="8">'กระดาษทำการกระทบยอด  '!$A$1:$V$123</definedName>
    <definedName name="_xlnm.Print_Area" localSheetId="4">'กระดาษทำการงบทดลอง '!$A$1:$J$44</definedName>
    <definedName name="_xlnm.Print_Area" localSheetId="9">'งบกระทบยอดโครงการถ่ายโอน'!$A$1:$H$42</definedName>
    <definedName name="_xlnm.Print_Area" localSheetId="11">'งบกระทบยอดธกส.ออมทรัพย์'!$A$1:$H$50</definedName>
    <definedName name="_xlnm.Print_Area" localSheetId="10">'งบกระทบยอดเศรษฐกิจชุมชน'!$A$1:$H$42</definedName>
    <definedName name="_xlnm.Print_Area" localSheetId="2">'งบทดลอง'!$A$1:$F$48</definedName>
    <definedName name="_xlnm.Print_Area" localSheetId="1">'ใบผ่านทั่วไป (2)'!$A$1:$E$237</definedName>
    <definedName name="_xlnm.Print_Area" localSheetId="0">'ใบผ่านมาตรฐาน'!$A$1:$E$125</definedName>
    <definedName name="_xlnm.Print_Area" localSheetId="3">'รายงานรับ-จ่ายเงินสด (3)'!$A$1:$I$97</definedName>
    <definedName name="_xlnm.Print_Titles" localSheetId="8">'กระดาษทำการกระทบยอด  '!$1:$5</definedName>
    <definedName name="_xlnm.Print_Titles" localSheetId="4">'กระดาษทำการงบทดลอง '!$1:$7</definedName>
    <definedName name="_xlnm.Print_Titles" localSheetId="5">'หมายเหตุประกอบงบทดลอง'!$1:$6</definedName>
  </definedNames>
  <calcPr fullCalcOnLoad="1"/>
</workbook>
</file>

<file path=xl/sharedStrings.xml><?xml version="1.0" encoding="utf-8"?>
<sst xmlns="http://schemas.openxmlformats.org/spreadsheetml/2006/main" count="992" uniqueCount="642">
  <si>
    <t>ผู้บันทึกบัญชี</t>
  </si>
  <si>
    <t xml:space="preserve">  ตำแหน่ง    รักษาราชการหัวหน้าส่วนการคลัง</t>
  </si>
  <si>
    <t>(4) เงินอุดหนุนเฉพาะกิจ(เบี้ยยังชีพคนชรา)</t>
  </si>
  <si>
    <t>(5) เงินอุดหนุนเฉพาะกิจ(อาหารเสริม(นม))</t>
  </si>
  <si>
    <t>(2) เงินอุดหนุนทั่วไป (โครงการไทยเข้มแข็ง)</t>
  </si>
  <si>
    <t>(3) เงินอุดหนุนทั่วไป (อาหารกลางวัน)</t>
  </si>
  <si>
    <t>เงินอุดหนุนทั่วไป - โครงการไทยเข้มแข็ง</t>
  </si>
  <si>
    <t xml:space="preserve">หมายเหตุ   2      ประกอบงบทดลอง  </t>
  </si>
  <si>
    <t xml:space="preserve">หมายเหตุ    2      ประกอบรายงาน  รับ  -  จ่าย   เงินสด   </t>
  </si>
  <si>
    <t xml:space="preserve">หมายเหตุ   1      ประกอบรายงาน  รับ  -  จ่าย   เงินสด    </t>
  </si>
  <si>
    <t xml:space="preserve">หมายเหตุ    1    ประกอบรายงาน  รับ   -   จ่าย   เงินสด     </t>
  </si>
  <si>
    <t xml:space="preserve">                               เงินอุดหนุนทั่วไป - ไทยเข้มแข็ง</t>
  </si>
  <si>
    <t xml:space="preserve">                               เงินอุดหนุนทั่วไป - อาหารกลางวัน</t>
  </si>
  <si>
    <t>ค่าใช้จ่าย  ภบท.  5 %</t>
  </si>
  <si>
    <t>ส่วนลด   ภบท.  6 %</t>
  </si>
  <si>
    <t>เลขที่เช็ค</t>
  </si>
  <si>
    <t>จำนวนเงิน</t>
  </si>
  <si>
    <t>ผู้จัดทำ</t>
  </si>
  <si>
    <t>รหัส</t>
  </si>
  <si>
    <t>บัญชี</t>
  </si>
  <si>
    <t>บาท</t>
  </si>
  <si>
    <t xml:space="preserve"> </t>
  </si>
  <si>
    <t>วันที่</t>
  </si>
  <si>
    <t>เดบิท</t>
  </si>
  <si>
    <t>เครดิต</t>
  </si>
  <si>
    <t>รวมเดือนนี้</t>
  </si>
  <si>
    <t>รวมตั้งแต่ต้นปี</t>
  </si>
  <si>
    <t>รายการ</t>
  </si>
  <si>
    <t>รหัสบัญชี</t>
  </si>
  <si>
    <t>ใบผ่านรายการบัญชีมาตรฐาน</t>
  </si>
  <si>
    <t>ฝ่าย ……………………………..</t>
  </si>
  <si>
    <t>ใบผ่านรายการบัญชีทั่วไป</t>
  </si>
  <si>
    <t>เดบิต</t>
  </si>
  <si>
    <t>จนถึงปัจจุบัน</t>
  </si>
  <si>
    <t>ประมาณการ</t>
  </si>
  <si>
    <t>เกิดขึ้นจริง</t>
  </si>
  <si>
    <t>เดือนนี้</t>
  </si>
  <si>
    <t>ยอดยกมา</t>
  </si>
  <si>
    <t>ภาษีอากร</t>
  </si>
  <si>
    <t>ค่าธรรมเนียม ค่าปรับ และใบอนุญาต</t>
  </si>
  <si>
    <t>รายได้จากทรัพย์สิน</t>
  </si>
  <si>
    <t>รายได้จากสาธารณูปโภคและการพาณิชย์</t>
  </si>
  <si>
    <t>รายได้เบ็ดเตล็ด</t>
  </si>
  <si>
    <t>ภาษีจัดสรร</t>
  </si>
  <si>
    <t>เงินอุดหนุน</t>
  </si>
  <si>
    <t xml:space="preserve">                         รวมรายรับ</t>
  </si>
  <si>
    <t>รายจ่าย</t>
  </si>
  <si>
    <t xml:space="preserve">        งบกลาง</t>
  </si>
  <si>
    <t xml:space="preserve">        เงินเดือน</t>
  </si>
  <si>
    <t xml:space="preserve">        ค่าจ้างประจำ</t>
  </si>
  <si>
    <t xml:space="preserve">        ค่าจ้างชั่วคราว</t>
  </si>
  <si>
    <t xml:space="preserve">        ค่าตอบแทน</t>
  </si>
  <si>
    <t xml:space="preserve">        ค่าใช้สอย</t>
  </si>
  <si>
    <t xml:space="preserve">        ค่าวัสดุ</t>
  </si>
  <si>
    <t xml:space="preserve">        ค่าสาธารณูปโภค</t>
  </si>
  <si>
    <t xml:space="preserve">        เงินอุดหนุน</t>
  </si>
  <si>
    <t xml:space="preserve">        ค่าครุภัณฑ์</t>
  </si>
  <si>
    <t xml:space="preserve">        ค่าที่ดินและสิ่งก่อสร้าง</t>
  </si>
  <si>
    <t>รายงาน  รับ  -  จ่าย   เงินสด</t>
  </si>
  <si>
    <t>งบประทบยอดเงินฝากธนาคาร</t>
  </si>
  <si>
    <t xml:space="preserve">  บวก  :   เงินฝากระหว่างทาง</t>
  </si>
  <si>
    <t>วันที่ฝากธนาคาร</t>
  </si>
  <si>
    <t xml:space="preserve"> หัก  :  เช็คจ่ายที่ผู้รับยังไม่นำมาขึ้นเงินกับธนาคาร</t>
  </si>
  <si>
    <t xml:space="preserve">  ผู้จัดทำ</t>
  </si>
  <si>
    <t xml:space="preserve">  ลงชื่อ …………………………….</t>
  </si>
  <si>
    <t xml:space="preserve">  ผู้ตรวจสอบ</t>
  </si>
  <si>
    <t>กระดาษทำการกระทบยอด</t>
  </si>
  <si>
    <t>ภาษีมูลค่าเพิ่ม   พรบ. แผน ฯ</t>
  </si>
  <si>
    <t>รายได้จากทุน</t>
  </si>
  <si>
    <t xml:space="preserve">                         ผู้บันทึกบัญชี                                  </t>
  </si>
  <si>
    <t>เงินเดือน</t>
  </si>
  <si>
    <t>ค่าจ้างประจำ</t>
  </si>
  <si>
    <t>ค่าจ้างชั่วคราว</t>
  </si>
  <si>
    <t>ค่าตอบแทน</t>
  </si>
  <si>
    <t>ค่าใช้สอย</t>
  </si>
  <si>
    <t>ค่าวัสดุ</t>
  </si>
  <si>
    <t>ค่าสาธารณูปโภค</t>
  </si>
  <si>
    <t>เงินสะสม</t>
  </si>
  <si>
    <t>รวม</t>
  </si>
  <si>
    <t>บัญชีเงินรายรับ</t>
  </si>
  <si>
    <t>ภาษีโรงเรือนและที่ดิน</t>
  </si>
  <si>
    <t>ภาษีบำรุงท้องที่</t>
  </si>
  <si>
    <t>ดอกเบี้ยเงินฝากธนาคาร</t>
  </si>
  <si>
    <t>ภาษีมูลค่าเพิ่ม   1  ใน  9</t>
  </si>
  <si>
    <t>ภาษีสุรา</t>
  </si>
  <si>
    <t>ภาษีสรรพสามิต</t>
  </si>
  <si>
    <t>ค่าธรรมเนียมจดทะเบียนสิทธิและนิติกรรมที่ดิน</t>
  </si>
  <si>
    <t>บัญชีเงินรับฝาก</t>
  </si>
  <si>
    <t>ภาษีหัก  ณ   ที่จ่าย</t>
  </si>
  <si>
    <t>เงินค้ำประกันสัญญา</t>
  </si>
  <si>
    <t>โครงการเศรษฐกิจชุมชน</t>
  </si>
  <si>
    <t>ภาษีหัก  ณ  ที่จ่าย</t>
  </si>
  <si>
    <t>ค่าปรับการผิดสัญญา</t>
  </si>
  <si>
    <t>ค่าขายแบบแปลน</t>
  </si>
  <si>
    <t>ภาษีธุรกิจเฉพาะ</t>
  </si>
  <si>
    <t>ค่าภาคหลวงแร่</t>
  </si>
  <si>
    <t>ค่าภาคหลวงปิโตรเลียม</t>
  </si>
  <si>
    <t>ภาษีหัก   ณ   ที่จ่าย</t>
  </si>
  <si>
    <t>ค่าใช้จ่าย     ภบท.  5 %</t>
  </si>
  <si>
    <t>ส่วนลด        ภบท.  6 %</t>
  </si>
  <si>
    <t>ค่าธรรมเนียม ค่าปรับ และใบอนุญาต     (รวม)</t>
  </si>
  <si>
    <t>ภาษีอากร             (รวม)</t>
  </si>
  <si>
    <t>ภาษีจัดสรร        (รวม)</t>
  </si>
  <si>
    <t>รายได้จากทรัพย์สิน      (รวม)</t>
  </si>
  <si>
    <t>รายได้เบ็ดเตล็ด       (รวม)</t>
  </si>
  <si>
    <t xml:space="preserve"> งบทดลอง    </t>
  </si>
  <si>
    <t>เงินประกันสัญญา</t>
  </si>
  <si>
    <t>เงินประกันสังคม</t>
  </si>
  <si>
    <t>ค่าใช้จ่าย ภบท.5 %</t>
  </si>
  <si>
    <t>ส่วนลด ภบท.6 %</t>
  </si>
  <si>
    <t>เงินสด</t>
  </si>
  <si>
    <t xml:space="preserve">  เงินสด</t>
  </si>
  <si>
    <t>010</t>
  </si>
  <si>
    <t>กระดาษทำการ</t>
  </si>
  <si>
    <t>งบทดลอง</t>
  </si>
  <si>
    <t xml:space="preserve">งบทดลอง  </t>
  </si>
  <si>
    <t xml:space="preserve">  (ปรับปรุง)</t>
  </si>
  <si>
    <t># 1 , # 2 (ปิดบัญชี)</t>
  </si>
  <si>
    <t>งบกลาง</t>
  </si>
  <si>
    <t xml:space="preserve">เงินอุดหนุน  </t>
  </si>
  <si>
    <t>ค่าครุภัณฑ์</t>
  </si>
  <si>
    <t>ค่าที่ดินและสิ่งก่อสร้าง</t>
  </si>
  <si>
    <t>รายรับ  (หมายเหตุ 1 )</t>
  </si>
  <si>
    <t xml:space="preserve">เงินรับฝาก  </t>
  </si>
  <si>
    <t>องค์การบริหารส่วนตำบลเมืองนาท     อำเภอขามสะแกแสง    จังหวัดนครราชสีมา</t>
  </si>
  <si>
    <t xml:space="preserve">  เงินฝากธนาคารกรุงไทย   -  กระแสรายวัน   301-6-09587-4</t>
  </si>
  <si>
    <t xml:space="preserve">                    ธกส.      -  ออมทรัพย์    291-2-49401-5</t>
  </si>
  <si>
    <t xml:space="preserve">                    ธกส.      -  ออมทรัพย์    291-2-56813-5</t>
  </si>
  <si>
    <t xml:space="preserve">                    ธกส.      -  ออมทรัพย์    291-2-59857-4 </t>
  </si>
  <si>
    <t>เงินอุดหนุนเฉพาะกิจค้างจ่าย</t>
  </si>
  <si>
    <t xml:space="preserve">เงินทุนสำรองเงินสะสม </t>
  </si>
  <si>
    <t>องค์การบริหารส่วนตำบลเมืองนาท</t>
  </si>
  <si>
    <t>รายจ่ายค้างจ่าย</t>
  </si>
  <si>
    <t>เงินยืมงบประมาณ</t>
  </si>
  <si>
    <t>ลูกหนี้เงินยืมงบประมาณ</t>
  </si>
  <si>
    <t>จ่ายขาดเงินสะสม</t>
  </si>
  <si>
    <t>เดบิท  บ/ช เงินรายรับ</t>
  </si>
  <si>
    <t xml:space="preserve">                               ภาษีบำรุงท้องที่</t>
  </si>
  <si>
    <t xml:space="preserve">                               ดอกเบี้ย</t>
  </si>
  <si>
    <t xml:space="preserve">                               ค่าขายแบบแปลน</t>
  </si>
  <si>
    <t xml:space="preserve">                               ค่าธรรมเนียมจดทะเบียนสิทธิฯ</t>
  </si>
  <si>
    <t xml:space="preserve">                               ภาษีมูลค่าเพิ่ม   พรบ. แผนฯ</t>
  </si>
  <si>
    <t xml:space="preserve">                               ภาษีมูลค่าเพิ่ม 1 ใน 9</t>
  </si>
  <si>
    <t xml:space="preserve">                               ภาษีสุรา</t>
  </si>
  <si>
    <t xml:space="preserve">                               ภาษีสรรพสามิต</t>
  </si>
  <si>
    <t xml:space="preserve">                               ค่าภาคหลวงแร่</t>
  </si>
  <si>
    <t xml:space="preserve">                               ค่าภาคหลวงปิโตรเลียม</t>
  </si>
  <si>
    <t xml:space="preserve">                               รวมรายจ่าย</t>
  </si>
  <si>
    <t>ค่าธรรมเนียมโรงพักสัตว์</t>
  </si>
  <si>
    <t>ค่าธรรมเนียมอาชญาบัตร</t>
  </si>
  <si>
    <t xml:space="preserve">รายได้เบ็ดเตล็ด   </t>
  </si>
  <si>
    <t>รับฝาก  (หมายเหตุ 1)</t>
  </si>
  <si>
    <t>เงินรับฝาก (หมายเหตุ 2)</t>
  </si>
  <si>
    <t>รายรับ (หมายเหตุ 1)</t>
  </si>
  <si>
    <t xml:space="preserve">องค์การบริหารส่วนตำบลเมืองนาท </t>
  </si>
  <si>
    <t xml:space="preserve"> ธนาคารเพื่อการเกษตรและสหกรณ์การเกษตร  สาขาขามสะแกแสง</t>
  </si>
  <si>
    <t xml:space="preserve">   เลขที่บัญชี  …...…291  -  2 -  49401  -  5……...</t>
  </si>
  <si>
    <t xml:space="preserve">                 เงินฝากธนาคาร  ธกส. - ออมทรัพย์</t>
  </si>
  <si>
    <t xml:space="preserve">                               ภาษีธุรกิจเฉพาะ</t>
  </si>
  <si>
    <t>ธ. กรุงไทย  -  กระแสรายวัน</t>
  </si>
  <si>
    <t>เงินทุนสำรองเงินสะสม</t>
  </si>
  <si>
    <t>( นางวรรณา    กล้าแข็ง )</t>
  </si>
  <si>
    <t xml:space="preserve">                             บ/ชเงินรายรับ</t>
  </si>
  <si>
    <t>ครุภัณฑ์</t>
  </si>
  <si>
    <t>ค่าธรรมเนียมปิดประกาศโอนมรดก</t>
  </si>
  <si>
    <t xml:space="preserve">                 เงินฝากธนาคาร  ธกส. - เศรษฐกิจชุมชน</t>
  </si>
  <si>
    <t>เงินอุดหนุนทั่วไป - ตามอำนาจหน้าที่ฯ</t>
  </si>
  <si>
    <t xml:space="preserve">                 เงินฝากธนาคารกรุงไทย - กระแสรายวัน</t>
  </si>
  <si>
    <t>ที่ดินและสิ่งก่อสร้าง</t>
  </si>
  <si>
    <t xml:space="preserve">                               ค่าปรับผิดสัญญา</t>
  </si>
  <si>
    <t>บัญชีรายจ่ายค้างจ่าย</t>
  </si>
  <si>
    <t xml:space="preserve">                               ค่าธรรมเนียมปิดประกาศ</t>
  </si>
  <si>
    <t xml:space="preserve">                               รายได้เบ็ดเตล็ด</t>
  </si>
  <si>
    <t>ทรัพยากรธรรมชาติ</t>
  </si>
  <si>
    <t>บวก  รายการจ่ายเช็คเนื่องจากธนาคารตัดบัญชีไม่ครบ</t>
  </si>
  <si>
    <t>ตามรายการที่จ่ายเช็ค</t>
  </si>
  <si>
    <t xml:space="preserve">                 เงินฝากธนาคาร  ธกส. - โครงการถ่ายโอน</t>
  </si>
  <si>
    <t xml:space="preserve">                               ค่าปรับผิดสัญญาจราจร</t>
  </si>
  <si>
    <t>ค่าปรับการผิดสัญญาจราจร</t>
  </si>
  <si>
    <t xml:space="preserve">                 -  ออมทรัพย์ 291-2-56813-5</t>
  </si>
  <si>
    <t xml:space="preserve">                 -  ออมทรัพย์ 291-2-59857-4</t>
  </si>
  <si>
    <t>องค์การบริหารส่วนตำบลเมืองนาท  อำเภอขามสะแกแสง  จังหวัดนครราชสีมา</t>
  </si>
  <si>
    <t>หมวด/ประเภท</t>
  </si>
  <si>
    <t>หมายเหตุ</t>
  </si>
  <si>
    <t>รวมทั้งสิ้น</t>
  </si>
  <si>
    <t xml:space="preserve">        รายจ่ายอื่น</t>
  </si>
  <si>
    <t xml:space="preserve">เงินสะสม </t>
  </si>
  <si>
    <t>ดอกเบี้ยเงินฝากโครงการถ่ายโอน</t>
  </si>
  <si>
    <t xml:space="preserve">                               เงินอุดหนุนทั่วไป -ตามอำนาจหน้าที่</t>
  </si>
  <si>
    <t>งบเงินสะสม</t>
  </si>
  <si>
    <t>รายจ่ายอื่น</t>
  </si>
  <si>
    <t>บ/ช เงินรับฝาก     -  ภาษีหัก   ณ  ที่จ่าย</t>
  </si>
  <si>
    <t>คงเหลือ</t>
  </si>
  <si>
    <t xml:space="preserve">เงินอุดหนุนเฉพาะกิจค้างจ่าย </t>
  </si>
  <si>
    <t xml:space="preserve">             รายรับ                                    รายจ่าย</t>
  </si>
  <si>
    <t xml:space="preserve">                                 ยอดยกไป</t>
  </si>
  <si>
    <t>รายจ่ายตามงบประมาณ   (จ่ายจากรายรับ)</t>
  </si>
  <si>
    <t xml:space="preserve">  หัก  :    รายการกระทบยอดอื่น  ๆ</t>
  </si>
  <si>
    <t xml:space="preserve">            สูงกว่า</t>
  </si>
  <si>
    <t xml:space="preserve">            ( ต่ำกว่า )</t>
  </si>
  <si>
    <t xml:space="preserve">  เงินฝากธนาคารกรุงไทย   -  ออมทรัพย์   301-6-09120-7</t>
  </si>
  <si>
    <t>ธ. กรุงไทย  -  ออมทรัพย์</t>
  </si>
  <si>
    <t>บัญชีรายจ่ายรอจ่าย</t>
  </si>
  <si>
    <t xml:space="preserve">                 เงินฝากธนาคารกรุงไทย - ออมทรัพย์</t>
  </si>
  <si>
    <t>เจ้าพนักงานการเงินและบัญชี</t>
  </si>
  <si>
    <t xml:space="preserve">  ตำแหน่ง    เจ้าพนักงานการเงินและบัญชี</t>
  </si>
  <si>
    <t xml:space="preserve">               (   นายสยาม  สังข์ศร    )</t>
  </si>
  <si>
    <t>( นางวรรณา  กล้าแข็ง )</t>
  </si>
  <si>
    <t>( นางวรรณา กล้าแข็ง )</t>
  </si>
  <si>
    <t>( นางวรรณา  กล้แข็ง )</t>
  </si>
  <si>
    <t xml:space="preserve">             (   นางวรรณา  กล้าแข็ง     )</t>
  </si>
  <si>
    <t xml:space="preserve">  (  นายสยาม   สังข์ศร )</t>
  </si>
  <si>
    <t xml:space="preserve">  ตำแหน่ง    รักษาการหัวหน้าส่วนการคลัง</t>
  </si>
  <si>
    <t xml:space="preserve">                                   ผู้อนุมัติ</t>
  </si>
  <si>
    <t xml:space="preserve">  (  นายสยาม     สังข์ศร )</t>
  </si>
  <si>
    <t>เอกสารแนบงบเงินสะสม</t>
  </si>
  <si>
    <t>ที่</t>
  </si>
  <si>
    <t>รายจ่ายรอจ่าย</t>
  </si>
  <si>
    <t>รักษาราชการหัวหน้าส่วนการคลัง</t>
  </si>
  <si>
    <t xml:space="preserve">                               เงินอุดหนุนเฉพาะกิจ -เบี้ยยังชีพคนชรา</t>
  </si>
  <si>
    <t xml:space="preserve">                               เงินอุดหนุนเฉพาะกิจ -อาหารเสริมนม</t>
  </si>
  <si>
    <t>หมายเหตุ 1</t>
  </si>
  <si>
    <t>รายรับจริงประกอบงบทดลองและรายงานรับ-จ่ายเงินสด</t>
  </si>
  <si>
    <t>รายได้จัดเก็บเอง</t>
  </si>
  <si>
    <t>หมวดภาษีอากร</t>
  </si>
  <si>
    <t>(1) ภาษีโรงเรือนและทีดิน</t>
  </si>
  <si>
    <t>(2) ภาษีบำรุงท้องที่</t>
  </si>
  <si>
    <t>(3) ภาษีป้าย</t>
  </si>
  <si>
    <t>(4) อากรการฆ่าสัตว์</t>
  </si>
  <si>
    <t>(6) ภาษีบำรุง อบจ.จากสถานค้าปลีกน้ำมัน</t>
  </si>
  <si>
    <t>(5) ภาษีบำรุง อบจ.จากสถานค้าปลีกยาสูบ</t>
  </si>
  <si>
    <t>หมวดค่าธรรมเนียม ค่าปรับและใบอนุญาต</t>
  </si>
  <si>
    <t>(1) ค่าธรรมเนียมเกี่ยวกับควบคุมการฆ่าสัตว์และจำหน่ายเนื้อสัตว์</t>
  </si>
  <si>
    <t>(2) ค่าธรรมเนียมเกี่ยวกับใบอนุญาตการขายสุรา</t>
  </si>
  <si>
    <t>(3) ค่าธรรมเนียมเกี่ยวกับใบอนุญาตการพนัน</t>
  </si>
  <si>
    <t>(4) ค่าธรรมเนียมเกี่ยวกับการจัดระเบียบจอดยานยนต์</t>
  </si>
  <si>
    <t>(5) ค่าธรรมเนียมเกี่ยวกับการควบคุมอาคาร</t>
  </si>
  <si>
    <t>(6) ค่าธรรมเนียมเก็บและขนขยะมูลฝอย</t>
  </si>
  <si>
    <t>(7) ค่าธรรมเนียมเก็บและขนอุจจาระหรือสิ่งปฏิกูล</t>
  </si>
  <si>
    <t>(8) ค่าธรรมเนียมในการออกหนังสือรับรองการแจ้งการจัดตั้งสถานที่จำหน่าย</t>
  </si>
  <si>
    <t>อาหารหรือสถานที่สะสมอาหารในอาคารหรือพื้นที่ใด ซึ่งมีพื้นที่ไม่เกิน 200 ตร.ม.</t>
  </si>
  <si>
    <t>(9) ค่าธรรมเนียมเกี่ยวกับสุสานและฌาปนสถาน</t>
  </si>
  <si>
    <t>(10) ค่าธรรมเนียมปิดแผ่นป้ายประกาศหรือเขียนข้อความหรือภาพ ติดตั้ง เขียน</t>
  </si>
  <si>
    <t>ป้าย หรือเอกสาร หรือทิ้ง หรือโปรยแผ่นประกาศเพื่อโฆษณาแก่ประชาชน</t>
  </si>
  <si>
    <t>(11) ค่าธรรมเนียมเกี่ยวกับการทะเบียนราษฎร</t>
  </si>
  <si>
    <t>(12) ค่าธรรมเนียมเกี่ยวกับบัตรประจำตัวประชาชน</t>
  </si>
  <si>
    <t>(13) ค่าธรรมเนียมเกี่ยวกับโรคพิษสุนัขบ้า</t>
  </si>
  <si>
    <t>(14) ค่าธรรมเนียมเกี่ยวกับการส่งเสริมและรักษาคุณภาพสิ่งแวดล้อมแห่งชาติ</t>
  </si>
  <si>
    <t>(15) ค่าธรรมเนียมบำรุง อบจ.จากผู้เข้าพักโรงแรม</t>
  </si>
  <si>
    <t>(17) ค่าปรับผู้กระทำผิดกฎหมายจราจรทางบก</t>
  </si>
  <si>
    <t>(16) ค่าปรับผู้กระทำผิดกฎหมายการจัดระเบียบจอดยานยนต์</t>
  </si>
  <si>
    <t>(18) ค่าปรับผู้กระทำผิดกฎหมายการป้องกันและระงับอัคคีภัย</t>
  </si>
  <si>
    <t>(19) ค่าปรับผู้กระทำผิดกฎหมายและข้อบังคับท้องถิ่น</t>
  </si>
  <si>
    <t>(20) ค่าปรับการผิดสัญญา</t>
  </si>
  <si>
    <t>(21) ค่าปรับอื่นๆ</t>
  </si>
  <si>
    <t>(22) ค่าใบอนุญาตรับทำการเก็บ ขน หรือกำจัด สิ่งปฏิกูลหรือมูลฝอย</t>
  </si>
  <si>
    <t>(23) ค่าใบอนุญาตจัดตั้งตลาด</t>
  </si>
  <si>
    <t>(24) ค่าใบอนุญาตจัดตั้งสถานที่จำหน่ายอาหารหรือสถานที่สะสมอาหารใน</t>
  </si>
  <si>
    <t>อาคารหรือพื้นที่ใด ซี่งมีพื้นที่เกิน 200 ตร.ม.</t>
  </si>
  <si>
    <t>(25) ค่าใบอนุญาตจำหน่ายสินค้าในที่หรือทางสาธารณะ</t>
  </si>
  <si>
    <t>(26) ค่าใบอนุญาตเกี่ยวกับการควบคุมอาคาร</t>
  </si>
  <si>
    <t>(27) ค่าใบอนุญาตเกี่ยวกับการโฆษณาโดยใช้เครื่องขยายเสียง</t>
  </si>
  <si>
    <t>(28) ค่าใบอนุญาตอื่นๆ</t>
  </si>
  <si>
    <t>หมวดรายได้จากทรัพย์สิน</t>
  </si>
  <si>
    <t>(1) ค่าเช่าที่ดิน</t>
  </si>
  <si>
    <t>(2) ค่าเช่าหรือค่าบริการสถานที่</t>
  </si>
  <si>
    <t>(3) ดอกเบี้ย</t>
  </si>
  <si>
    <t>(4) เงินปันผลหรือเงินรางวัลต่างๆ</t>
  </si>
  <si>
    <t>(5) ค่าตอบแทนตามที่กฎหมายกำหนด</t>
  </si>
  <si>
    <t>หมวดรายได้จากสาธารณูปโภคและการพาณิชย์</t>
  </si>
  <si>
    <t>(1) เงินช่วยเหลือท้องถิ่นจากกิจการเฉพาะการ</t>
  </si>
  <si>
    <t>(2) เงินสะสมจากการโอนกิจการสาธารณูปโภคหรือการพาณิชย์</t>
  </si>
  <si>
    <t>(3) รายได้จากสาธารณูปโภคและการพาณิชย์</t>
  </si>
  <si>
    <t>หมวดรายได้เบ็ดเตล็ด</t>
  </si>
  <si>
    <t>(1) เงินที่มีผู้อุทิศให้</t>
  </si>
  <si>
    <t>(2) ค่าขายแบบแปลน</t>
  </si>
  <si>
    <t>(3) ค่าเขียนแบบแปลน</t>
  </si>
  <si>
    <t>(4) ค่าจำหน่ายแบบพิมพ์และคำร้อง</t>
  </si>
  <si>
    <t>(5) ค่ารับรองสำเนาและถ่ายเอกสาร</t>
  </si>
  <si>
    <t>(6) ค่าสมัคสามาชิกห้องสมุด</t>
  </si>
  <si>
    <t>(7) รายได้เบ็ดเตล็ดอื่นๆ</t>
  </si>
  <si>
    <t>หมวดรายได้จากทุน</t>
  </si>
  <si>
    <t>(1) ค่าขายทอดตลาดทรัพย์สิน</t>
  </si>
  <si>
    <t>รายได้ที่รัฐบาลเก็บแล้วจัดสรรให้องค์กรปกครองส่วนท้องถิ่น หมวดภาษีจัดสรร</t>
  </si>
  <si>
    <t xml:space="preserve"> - ( 1 ใน 9)</t>
  </si>
  <si>
    <t xml:space="preserve"> - พรบ. อบจ.</t>
  </si>
  <si>
    <t>(1) ภาษีมูลค่าเพิ่ม</t>
  </si>
  <si>
    <t>(2) ภาษีธุรกิจเฉพาะ</t>
  </si>
  <si>
    <t>(3) ภาษีสุราและเบียร์</t>
  </si>
  <si>
    <t>(4) ภาษีสรรพสามิต</t>
  </si>
  <si>
    <t>(5) ภาษีและค่าธรรมเนียมรถยนต์และล้อเลื่อน</t>
  </si>
  <si>
    <t>(6) ค่าธรรมเนียมจดทะเบียนอสังหาริมทรัพย์</t>
  </si>
  <si>
    <t>(7) ภาษีการพนัน</t>
  </si>
  <si>
    <t>(8) ค่าภาคหลวงแร่</t>
  </si>
  <si>
    <t>(9) ค่าภาคหลวงปิโตรเลียม</t>
  </si>
  <si>
    <t>(10) อื่นๆ</t>
  </si>
  <si>
    <t>รายได้ที่รัฐบาลอุดหนุนให้องค์กรปกครองส่วนท้องถิ่น หมวดเงินอุดหนุน</t>
  </si>
  <si>
    <t>(1) เงินอุดหนุนทั่วไป</t>
  </si>
  <si>
    <t>0100</t>
  </si>
  <si>
    <t>0101</t>
  </si>
  <si>
    <t>0102</t>
  </si>
  <si>
    <t>0103</t>
  </si>
  <si>
    <t>0104</t>
  </si>
  <si>
    <t>0105</t>
  </si>
  <si>
    <t>0106</t>
  </si>
  <si>
    <t>0120</t>
  </si>
  <si>
    <t>0121</t>
  </si>
  <si>
    <t>0122</t>
  </si>
  <si>
    <t>0123</t>
  </si>
  <si>
    <t>0124</t>
  </si>
  <si>
    <t>0125</t>
  </si>
  <si>
    <t>0126</t>
  </si>
  <si>
    <t>0127</t>
  </si>
  <si>
    <t>0128</t>
  </si>
  <si>
    <t>0129</t>
  </si>
  <si>
    <t>0130</t>
  </si>
  <si>
    <t>0131</t>
  </si>
  <si>
    <t>0132</t>
  </si>
  <si>
    <t>0133</t>
  </si>
  <si>
    <t>0134</t>
  </si>
  <si>
    <t>0135</t>
  </si>
  <si>
    <t>0136</t>
  </si>
  <si>
    <t>0137</t>
  </si>
  <si>
    <t>0138</t>
  </si>
  <si>
    <t>0139</t>
  </si>
  <si>
    <t>0140</t>
  </si>
  <si>
    <t>0141</t>
  </si>
  <si>
    <t>0142</t>
  </si>
  <si>
    <t>0143</t>
  </si>
  <si>
    <t>0144</t>
  </si>
  <si>
    <t>0145</t>
  </si>
  <si>
    <t>0146</t>
  </si>
  <si>
    <t>0147</t>
  </si>
  <si>
    <t>0148</t>
  </si>
  <si>
    <t>0200</t>
  </si>
  <si>
    <t>0201</t>
  </si>
  <si>
    <t>0202</t>
  </si>
  <si>
    <t>0203</t>
  </si>
  <si>
    <t>0204</t>
  </si>
  <si>
    <t>0250</t>
  </si>
  <si>
    <t>0251</t>
  </si>
  <si>
    <t>0252</t>
  </si>
  <si>
    <t>0253</t>
  </si>
  <si>
    <t>0300</t>
  </si>
  <si>
    <t>0301</t>
  </si>
  <si>
    <t>0302</t>
  </si>
  <si>
    <t>0303</t>
  </si>
  <si>
    <t>0304</t>
  </si>
  <si>
    <t>0305</t>
  </si>
  <si>
    <t>0306</t>
  </si>
  <si>
    <t>0350</t>
  </si>
  <si>
    <t>0351</t>
  </si>
  <si>
    <t>1000</t>
  </si>
  <si>
    <t>1002</t>
  </si>
  <si>
    <t>1004</t>
  </si>
  <si>
    <t>1005</t>
  </si>
  <si>
    <t>1006</t>
  </si>
  <si>
    <t>1007</t>
  </si>
  <si>
    <t>1001</t>
  </si>
  <si>
    <t>1013</t>
  </si>
  <si>
    <t>1010</t>
  </si>
  <si>
    <t>1011</t>
  </si>
  <si>
    <t>3000</t>
  </si>
  <si>
    <t>รับจริงทั้งปี</t>
  </si>
  <si>
    <t>เงินอุดหนุนเฉพาะกิจ - เบี้ยยังชีพคนชรา</t>
  </si>
  <si>
    <t>เงินอุดหนุนเฉพาะกิจ -อาหารเสริมนม</t>
  </si>
  <si>
    <t>รายงานกระแสเงินสด</t>
  </si>
  <si>
    <t>รายรับ</t>
  </si>
  <si>
    <t>ตั้งแต่ต้นปีจนถึงปัจจุบัน</t>
  </si>
  <si>
    <t>รับเงินรายรับ</t>
  </si>
  <si>
    <t>รับเงินรับฝาก</t>
  </si>
  <si>
    <t>รับเงินอุดหนุนเฉพาะกิจ</t>
  </si>
  <si>
    <t>รับเงินอุดหนุนทั่วไป</t>
  </si>
  <si>
    <t>จ่ายเงินตามงบประมาณ</t>
  </si>
  <si>
    <t>จ่ายเงินรับฝาก</t>
  </si>
  <si>
    <t>จ่ายเงินสะสม</t>
  </si>
  <si>
    <t>จ่ายเงินกู้</t>
  </si>
  <si>
    <t>จ่ายเงินอุดหนุนเฉพาะกิจ</t>
  </si>
  <si>
    <t>รับสูง หรือ (ต่ำ) กว่าจ่าย</t>
  </si>
  <si>
    <t>เงินอุดหนุนทั่วไป     (รวม)</t>
  </si>
  <si>
    <t>เงินอุดหนุนเฉพาะกิจ      (รวม)</t>
  </si>
  <si>
    <t>ค่าใบอนุญาตเกี่ยวกับการควบคุมอาคาร</t>
  </si>
  <si>
    <t xml:space="preserve">   เลขที่บัญชี  …...…291  -  2 -  59857  -  4……...</t>
  </si>
  <si>
    <t>ลูกหนี้-ภาษีบำรุงท้องที่</t>
  </si>
  <si>
    <t>ลูกหนี้-เงินทุนโครงการเศรษฐกิจชุมชน</t>
  </si>
  <si>
    <t>ลูกหนี้ - ภาษีบำรุงท้องที่</t>
  </si>
  <si>
    <t>ลูกหนี้- เงินทุนโครงการเศรษฐกิจชุมชน</t>
  </si>
  <si>
    <t>หมวด / ประเภท</t>
  </si>
  <si>
    <t>เบิกจ่ายแล้ว</t>
  </si>
  <si>
    <t>รายจ่ายค้างจ่าย   ( เงินอุดหนุนทั่วไป )</t>
  </si>
  <si>
    <t xml:space="preserve"> เงินเหลือจ่าย</t>
  </si>
  <si>
    <t xml:space="preserve">   รวม             </t>
  </si>
  <si>
    <t xml:space="preserve"> ธนาคารกรุงไทย  สาขานครราชสีมา</t>
  </si>
  <si>
    <t xml:space="preserve">   เลขที่บัญชี  …...…301-6-09587-4……...</t>
  </si>
  <si>
    <t>หัก  :   เงินโอนที่ยังไม่รับทราบบัญชี</t>
  </si>
  <si>
    <t xml:space="preserve">  บวก  :   หรือ (หัก)  รายการกระทบยอดอื่น  ๆ</t>
  </si>
  <si>
    <t xml:space="preserve">             (  นางวรรณา  กล้าแข็ง   )</t>
  </si>
  <si>
    <t xml:space="preserve">               (   นายสยาม   สังข์ศร    )</t>
  </si>
  <si>
    <t xml:space="preserve">  ตำแหน่ง   ปลัดองค์การบริหารส่วนตำบล</t>
  </si>
  <si>
    <t xml:space="preserve">   เลขที่บัญชี  …...…301-3-09120-7</t>
  </si>
  <si>
    <t>งบประทบยอดเงินฝากธนาคาร - ออมทรัพย์</t>
  </si>
  <si>
    <t>ปกครองส่วนท้องถิ่น อบต.เมืองนาท</t>
  </si>
  <si>
    <t>ชื่อบัญชี  เงินทุนโครงการเศรษฐกิจชุมชน อบต.เมืองนาท</t>
  </si>
  <si>
    <t xml:space="preserve">   เลขที่บัญชี  …...…291  -  2 -  56813  -  5……...</t>
  </si>
  <si>
    <t>ชื่อบัญชี เมืองนาท อ.ขามสะแกแสง จ.นครราชสีมา เพื่อการรับเงิน</t>
  </si>
  <si>
    <t>ชื่อบัญชี องค์การบริหารส่วนตำบลเมืองนาท</t>
  </si>
  <si>
    <t>งบประทบยอดเงินฝากธนาคาร-กระแสรายวัน</t>
  </si>
  <si>
    <t>งบประทบยอดเงินฝากธนาคาร-ออมทรัพย์</t>
  </si>
  <si>
    <t>ลูกหนี้ภาษีบำรุงท้องที่</t>
  </si>
  <si>
    <t>ค่าใบอนุญาตรับทำการเก็บ ขน หรือกำจัด สิ่งปฏิกูลหรือมูลฝอย</t>
  </si>
  <si>
    <t>ค่าขายแบบแปลน(โครงการไทยเข้มแข็ง)</t>
  </si>
  <si>
    <t xml:space="preserve">                               ค่าใบอนุญาตเกี่ยวกับการควบคุมอาคาร</t>
  </si>
  <si>
    <t xml:space="preserve">                               เงินอุดหนุนเฉพาะกิจ - ผู้พิการหรือทุพลภาพ</t>
  </si>
  <si>
    <t>เงินอุดหนุนเฉพาะกิจ  - สวัสดิการผู้พิการ</t>
  </si>
  <si>
    <t>เงินอุดหนุนเฉพาะกิจ - สวัสดิการเบี้ยยังชีพคนชรา</t>
  </si>
  <si>
    <t>เงินอุดหนุนเฉพาะกิจ - สวัสดิการเบี้ยยังชีพผู้พิการ</t>
  </si>
  <si>
    <t>(4) เงินอุดหนุนเฉพาะกิจ(เบี้ยยังชีพผู้พิการหรือทุพพลภาพ)</t>
  </si>
  <si>
    <t>เงินอุดหนุนเฉพาะกิจ -สวัสดิการผู้พิการฯ</t>
  </si>
  <si>
    <t>อำเภอขามสะแกแสง   จังหวัดนครราชสีมา</t>
  </si>
  <si>
    <t>ลูกหนี้เศรษฐกิจชุมชน</t>
  </si>
  <si>
    <t>เงินอุดหนุนทั่วไป - ไทยเข้มแข็ง</t>
  </si>
  <si>
    <t xml:space="preserve">                               ผู้บันทึกบัญชี                                  </t>
  </si>
  <si>
    <t xml:space="preserve">                      ผู้อนุมัติ</t>
  </si>
  <si>
    <t xml:space="preserve">                        บัญชีเงินฝากธนาคารกรุงไทย -กระแสรายวัน</t>
  </si>
  <si>
    <t xml:space="preserve">                        บัญชีเงินรับฝาก - ภาษีหัก ณ ที่จ่าย</t>
  </si>
  <si>
    <t>เงินอุดหนุนทั่วไป - อาหารกลางวัน</t>
  </si>
  <si>
    <t xml:space="preserve">    ผู้จัดทำ</t>
  </si>
  <si>
    <t xml:space="preserve">                    ผู้อนุมัติ</t>
  </si>
  <si>
    <t>.</t>
  </si>
  <si>
    <t>ค่าปรับผิดสัญญา (โครงการไทยเข้มแข็ง)</t>
  </si>
  <si>
    <t>จ่ายจากเงินอุดหนุนทั่วไป</t>
  </si>
  <si>
    <t>รับเงินอุดหนุนทั่วไป(ไทยเข้มแข็ง)</t>
  </si>
  <si>
    <t>รับเงินอุดหนุนทั่วไป (อาหารกลางวัน)</t>
  </si>
  <si>
    <t>จ่ายจากเงินอุดหนุนทั่วไป(ไทยเข้มแข็ง)</t>
  </si>
  <si>
    <t>จ่ายจากอุดหนุนทั่วไป (อาหารกลางวัน)</t>
  </si>
  <si>
    <t>เงินอุดหนุนเฉพาะกิจ - ไทยเข้มแข็ง</t>
  </si>
  <si>
    <t xml:space="preserve">                               เงินอุดหนุนเฉพาะกิจ - ไทยเข้มแข็ง</t>
  </si>
  <si>
    <t>เงินอุดหนุนเฉพาะกิจ  - ไทยเข้มแข็ง</t>
  </si>
  <si>
    <t>เงินอุดหนุนเฉพาะกิจ -  ไทยเข้มแข็ง</t>
  </si>
  <si>
    <t>(5) เงินอุดหนุนเฉพาะกิจ(โครงการไทยเข้มแข็ง)</t>
  </si>
  <si>
    <t>รวมจ่ายงบฯ</t>
  </si>
  <si>
    <t>ลูกหนี้เงินยืมเงินสะสม</t>
  </si>
  <si>
    <t>บัญชีเงินเกินบัญชี</t>
  </si>
  <si>
    <t>รายจ่ายที่รอจ่าย</t>
  </si>
  <si>
    <t>ประจำปีงบประมาณ 2553</t>
  </si>
  <si>
    <t>เลขที่ฎีกา</t>
  </si>
  <si>
    <t>จำนวนเงินที่รอจ่าย</t>
  </si>
  <si>
    <t>หมวดค่าตอบแทน (สำนักปลัด)</t>
  </si>
  <si>
    <t>ประเภท</t>
  </si>
  <si>
    <t xml:space="preserve"> - เงินประโยชน์ตอบแทนอื่นสำหรับพนักงานส่วนท้องถิ่นเป็นกรณีพิเศษ(เงินรางวัลประจำปี)</t>
  </si>
  <si>
    <t>หมวดค่าตอบแทน(ส่วนการคลัง)</t>
  </si>
  <si>
    <t>หมวดค่าตอบแทน(ส่วนโยธา)</t>
  </si>
  <si>
    <t>หมวดค่าตอบแทน(ส่วนการศึกษา)</t>
  </si>
  <si>
    <t>804/2553</t>
  </si>
  <si>
    <t>805/2553</t>
  </si>
  <si>
    <t>806/2553</t>
  </si>
  <si>
    <t>807/2553</t>
  </si>
  <si>
    <t xml:space="preserve">รายจ่ายค้างจ่าย  </t>
  </si>
  <si>
    <t>ปีงบประมาณ     2553</t>
  </si>
  <si>
    <t>ก่อหนี้ผูกพัน</t>
  </si>
  <si>
    <t>ไม่ก่อหนี้ผูกพัน</t>
  </si>
  <si>
    <t>ส่วนการศึกษา</t>
  </si>
  <si>
    <t>หมวด ค่าวัสดุ</t>
  </si>
  <si>
    <t xml:space="preserve"> ประเภท ค่าวัสดุอื่น ๆ (อาหารเสริม (นม) )</t>
  </si>
  <si>
    <t xml:space="preserve">  1.  เงินอุดหนุนทั่วไป -เบี้ยยังชีพคนชรา(ปี52)</t>
  </si>
  <si>
    <t>เงินอุดหนุนค้างจ่าย</t>
  </si>
  <si>
    <t xml:space="preserve">              </t>
  </si>
  <si>
    <r>
      <t xml:space="preserve">    </t>
    </r>
    <r>
      <rPr>
        <b/>
        <u val="single"/>
        <sz val="14"/>
        <rFont val="TH SarabunPSK"/>
        <family val="2"/>
      </rPr>
      <t>คำอธิบาย</t>
    </r>
    <r>
      <rPr>
        <b/>
        <sz val="14"/>
        <rFont val="TH SarabunPSK"/>
        <family val="2"/>
      </rPr>
      <t xml:space="preserve">   เพื่อบันทึก</t>
    </r>
  </si>
  <si>
    <r>
      <t xml:space="preserve">    </t>
    </r>
    <r>
      <rPr>
        <b/>
        <u val="single"/>
        <sz val="12"/>
        <rFont val="TH SarabunPSK"/>
        <family val="2"/>
      </rPr>
      <t>คำอธิบาย</t>
    </r>
    <r>
      <rPr>
        <b/>
        <sz val="12"/>
        <rFont val="TH SarabunPSK"/>
        <family val="2"/>
      </rPr>
      <t xml:space="preserve">   เพื่อบันทึก</t>
    </r>
  </si>
  <si>
    <r>
      <t xml:space="preserve">    </t>
    </r>
    <r>
      <rPr>
        <b/>
        <u val="single"/>
        <sz val="12"/>
        <rFont val="TH SarabunPSK"/>
        <family val="2"/>
      </rPr>
      <t>คำอธิบาย</t>
    </r>
    <r>
      <rPr>
        <sz val="12"/>
        <rFont val="TH SarabunPSK"/>
        <family val="2"/>
      </rPr>
      <t xml:space="preserve">   </t>
    </r>
    <r>
      <rPr>
        <b/>
        <sz val="12"/>
        <rFont val="TH SarabunPSK"/>
        <family val="2"/>
      </rPr>
      <t>เพื่อบันทึก</t>
    </r>
  </si>
  <si>
    <t xml:space="preserve">                                                   - เงินค้ำประกันสัญญา</t>
  </si>
  <si>
    <t xml:space="preserve">                                                   - ค่าใช้จ่ายในการจัดเก็บภบท.5%</t>
  </si>
  <si>
    <t xml:space="preserve">                                                   - ส่วนลดในการจัดเก็บภบท.6%</t>
  </si>
  <si>
    <t xml:space="preserve">                                                   - ขายแบบโครงการไทยเข้มแข็ง</t>
  </si>
  <si>
    <r>
      <t>รายรับ</t>
    </r>
    <r>
      <rPr>
        <sz val="13"/>
        <rFont val="TH SarabunPSK"/>
        <family val="2"/>
      </rPr>
      <t xml:space="preserve">  (หมายเหตุ 1)</t>
    </r>
  </si>
  <si>
    <r>
      <t xml:space="preserve">                                                                                </t>
    </r>
    <r>
      <rPr>
        <b/>
        <sz val="14"/>
        <rFont val="TH SarabunPSK"/>
        <family val="2"/>
      </rPr>
      <t>รวม</t>
    </r>
  </si>
  <si>
    <r>
      <t xml:space="preserve">                                                                                            </t>
    </r>
    <r>
      <rPr>
        <b/>
        <sz val="14"/>
        <rFont val="TH SarabunPSK"/>
        <family val="2"/>
      </rPr>
      <t>รวม</t>
    </r>
  </si>
  <si>
    <r>
      <t xml:space="preserve">                                                                              </t>
    </r>
    <r>
      <rPr>
        <b/>
        <sz val="14"/>
        <rFont val="TH SarabunPSK"/>
        <family val="2"/>
      </rPr>
      <t xml:space="preserve">   รวม</t>
    </r>
  </si>
  <si>
    <r>
      <t>ชื่อบัญชี</t>
    </r>
    <r>
      <rPr>
        <sz val="14"/>
        <rFont val="TH SarabunPSK"/>
        <family val="2"/>
      </rPr>
      <t xml:space="preserve">  โครงการถ่ายโอนงานกิจกรรมบริการสาธารณะประโยชน์แก่องค์กร</t>
    </r>
  </si>
  <si>
    <r>
      <t xml:space="preserve"> </t>
    </r>
    <r>
      <rPr>
        <u val="single"/>
        <sz val="14"/>
        <rFont val="TH SarabunPSK"/>
        <family val="2"/>
      </rPr>
      <t>วันที่ลงบัญชี</t>
    </r>
  </si>
  <si>
    <r>
      <t xml:space="preserve"> </t>
    </r>
    <r>
      <rPr>
        <u val="single"/>
        <sz val="14"/>
        <rFont val="TH SarabunPSK"/>
        <family val="2"/>
      </rPr>
      <t>วันที่</t>
    </r>
  </si>
  <si>
    <t xml:space="preserve">  เดบิท         เงินสด</t>
  </si>
  <si>
    <t xml:space="preserve">                  เครดิต    เงินสด</t>
  </si>
  <si>
    <t xml:space="preserve">  ปีงบประมาณ    2554</t>
  </si>
  <si>
    <t>ธ. ธกส.        -  ออมทรัพย์ 291-2-49401-5</t>
  </si>
  <si>
    <t xml:space="preserve">  เดบิท  งบกลาง   </t>
  </si>
  <si>
    <t>เงินเกินบัญชี</t>
  </si>
  <si>
    <t>เบิกเกินรับคืน</t>
  </si>
  <si>
    <t>เงินสะสมยกมา ปี 53</t>
  </si>
  <si>
    <t xml:space="preserve">บวก </t>
  </si>
  <si>
    <t>รับคืนเงินค่าครุภัณฑ์ยานพาหนะและขนส่ง</t>
  </si>
  <si>
    <t xml:space="preserve">                              ผู้อนุมัติ</t>
  </si>
  <si>
    <t xml:space="preserve">                             บ/ชเงินรับฝาก   -  ภาษีหัก ณ  ที่จ่าย</t>
  </si>
  <si>
    <t>เงินอุดหนุนเฉพาะกิจ - เบี้ยยังชีพคนพิการ</t>
  </si>
  <si>
    <t xml:space="preserve">                        รายจ่ายค้างจ่าย</t>
  </si>
  <si>
    <t xml:space="preserve">                  เครดิต      ภาษีโรงเรือนและที่ดิน</t>
  </si>
  <si>
    <t xml:space="preserve">                               ค่าธรรมเนียมเกี่ยวกับการควบคุมอาคาร</t>
  </si>
  <si>
    <t>ค่าธรรมเนียมเกี่ยวกับการควบคุมอาคาร</t>
  </si>
  <si>
    <t>เงินอุดหนุนเฉพาะกิจ -สวัสดิการผู้สูงอายุ</t>
  </si>
  <si>
    <t>เงินอุดหนุนเฉพาะกิจ (สวัสดิการผู้สูงอายุ)</t>
  </si>
  <si>
    <t>เงินอุดหนุนเฉพาะกิจ(สวัสดิการผู้พิการ)</t>
  </si>
  <si>
    <t>เงินยืมเงินสะสม</t>
  </si>
  <si>
    <t>รับคืนเงินตกเบิกเลื่อนระดับ(ปลัด)</t>
  </si>
  <si>
    <t>หัก</t>
  </si>
  <si>
    <t xml:space="preserve">จ่ายขาดเงินสะสม </t>
  </si>
  <si>
    <t xml:space="preserve">                           รายจ่ายอื่น</t>
  </si>
  <si>
    <t xml:space="preserve">                           บัญชีเงินทุนโครงการเศรษฐกิจชุมชน</t>
  </si>
  <si>
    <t>บัญชีเงินทุนโครงการเศรษฐกิจชุมชน</t>
  </si>
  <si>
    <t>เบิกจ่ายตาม</t>
  </si>
  <si>
    <t>ฎีกาที่ 179/2554</t>
  </si>
  <si>
    <t>ลว.29 ธ.ค.53</t>
  </si>
  <si>
    <t>ฎีกาที่ 181/2554</t>
  </si>
  <si>
    <t>ฎีกาที่ 182/2554</t>
  </si>
  <si>
    <t>ส่วนโยธา</t>
  </si>
  <si>
    <t>หมวดที่ดินและสิ่งก่อสร้าง</t>
  </si>
  <si>
    <t>ประเภท แหล่งน้ำโครงการขุดลอกสระน้ำ</t>
  </si>
  <si>
    <t>ภายในหมู่บ้าน ม.2</t>
  </si>
  <si>
    <t>สำนัปลัด</t>
  </si>
  <si>
    <t>ประเภท ค่าวัสดุสำนักงาน</t>
  </si>
  <si>
    <t xml:space="preserve">                               ค่าธรรมเนียมอื่น</t>
  </si>
  <si>
    <t xml:space="preserve">                               เงินรางวัล</t>
  </si>
  <si>
    <t>ประจำเดือน  มกราคม  2554</t>
  </si>
  <si>
    <t>ค่าธรรมเนียมอื่นๆ</t>
  </si>
  <si>
    <t>เงินรางวัล</t>
  </si>
  <si>
    <t>0149</t>
  </si>
  <si>
    <t>(29) ค่าธรรมเนียมอื่นๆ</t>
  </si>
  <si>
    <t>จ่ายขาดเงินสะสม เดือน ม.ค.54</t>
  </si>
  <si>
    <t>เงินเดือนนายก/รองนายก</t>
  </si>
  <si>
    <t>เงินเดือนเลขานุการนายกฯ</t>
  </si>
  <si>
    <t>ค่าตอบแทนส.อบต.</t>
  </si>
  <si>
    <t>ฎีกาที่ 180/2554ลว.29 ธ.ค.53</t>
  </si>
  <si>
    <t>ฎีกาที่230/2554 ลว.18 ม.ค.54</t>
  </si>
  <si>
    <t xml:space="preserve">     เงินสะสม</t>
  </si>
  <si>
    <t xml:space="preserve">     เงินอุดหนุนอุดหนุนทั่วไป - ไทยเข้มแข็ง</t>
  </si>
  <si>
    <t xml:space="preserve">     เงินอุดหนุนเฉพาะกิจ - เบี้ยยังชีพฯคนชรา</t>
  </si>
  <si>
    <t xml:space="preserve">     เงินอุดหนุนเฉพาะกิจ - เบี้ยยังชีพฯพิการ</t>
  </si>
  <si>
    <t xml:space="preserve">     เงินอุดหนุนเฉพาะกิจ -  ไทยเข้มแข็ง</t>
  </si>
  <si>
    <t xml:space="preserve">     รายจ่ายรอจ่าย</t>
  </si>
  <si>
    <t xml:space="preserve">     รายจ่ายค้างจ่าย</t>
  </si>
  <si>
    <t xml:space="preserve">     เงินเกินบัญชี</t>
  </si>
  <si>
    <t xml:space="preserve">     เงินรับฝาก (หมายเหตุ 2)</t>
  </si>
  <si>
    <t xml:space="preserve">     ลูกหนี้เงินยืมเงินสะสม</t>
  </si>
  <si>
    <t xml:space="preserve">     ลูกหนี้เงินยืมงบประมาณ</t>
  </si>
  <si>
    <t>จ่ายขาดเงินสะสม เดือน  ก.พ.54</t>
  </si>
  <si>
    <t xml:space="preserve">                          -  เงินค้ำประกันสัญญา</t>
  </si>
  <si>
    <t xml:space="preserve">                          -  ภบท. 5 %</t>
  </si>
  <si>
    <t xml:space="preserve">                          -  ภบท. 6 %</t>
  </si>
  <si>
    <t xml:space="preserve">           เครดิต    บัญชีเงินฝากธนาคาร ธกส. - ออมทรัพย์</t>
  </si>
  <si>
    <t xml:space="preserve">                               ค่าปรับอื่น</t>
  </si>
  <si>
    <t xml:space="preserve">                               ค่าธรรมเนียมเก็บและขนมูลฝอย</t>
  </si>
  <si>
    <t>ค่าธรรมเนียมรับทำการเก็บ ขน หรือกำจัด สิ่งปฏิกูลหรือมูลฝอย</t>
  </si>
  <si>
    <t>ค่าปรับอื่นๆ</t>
  </si>
  <si>
    <t>หัก  :    รายการกระทบยอดอื่น  ๆ</t>
  </si>
  <si>
    <r>
      <t xml:space="preserve">บวก : </t>
    </r>
    <r>
      <rPr>
        <sz val="14"/>
        <rFont val="TH SarabunPSK"/>
        <family val="2"/>
      </rPr>
      <t xml:space="preserve"> รายการจ่ายเช็คเนื่องจากธนาคารตัดบัญชีไม่ครบ</t>
    </r>
  </si>
  <si>
    <r>
      <t>บวก  :</t>
    </r>
    <r>
      <rPr>
        <sz val="14"/>
        <rFont val="TH SarabunPSK"/>
        <family val="2"/>
      </rPr>
      <t xml:space="preserve">   เงินฝากระหว่างทาง</t>
    </r>
  </si>
  <si>
    <t>จ่ายขาดเงินสะสม เดือน  มี.ค.54</t>
  </si>
  <si>
    <t>เพียงวันที่    31  มีนาคม  2554</t>
  </si>
  <si>
    <t>906</t>
  </si>
  <si>
    <t>903</t>
  </si>
  <si>
    <t>905</t>
  </si>
  <si>
    <t>เงินอุดหนุนเฉพาะกิจ - สวัสดิการคนชรา</t>
  </si>
  <si>
    <t>หน้า 1/2</t>
  </si>
  <si>
    <t>หน้า 2/2</t>
  </si>
  <si>
    <t>จ่ายขาดเงินสะสม เดือน เม.ย..54</t>
  </si>
  <si>
    <t xml:space="preserve">                   เลขที่ …02.. /…05…... / …2554...</t>
  </si>
  <si>
    <t xml:space="preserve">                          -  เศรษฐกิจชุมชน</t>
  </si>
  <si>
    <t xml:space="preserve">                 เลขที่ …03.. /…05…... / 2554….</t>
  </si>
  <si>
    <r>
      <t xml:space="preserve">เดบิท   </t>
    </r>
    <r>
      <rPr>
        <sz val="14"/>
        <rFont val="TH SarabunPSK"/>
        <family val="2"/>
      </rPr>
      <t>ธกส.ออมทรัพย์</t>
    </r>
  </si>
  <si>
    <r>
      <t xml:space="preserve">เครดิต </t>
    </r>
    <r>
      <rPr>
        <sz val="14"/>
        <rFont val="TH SarabunPSK"/>
        <family val="2"/>
      </rPr>
      <t xml:space="preserve"> ธ.กรุงไทยกระแสรายวัน</t>
    </r>
  </si>
  <si>
    <r>
      <t xml:space="preserve">เครดิต </t>
    </r>
    <r>
      <rPr>
        <sz val="14"/>
        <rFont val="TH SarabunPSK"/>
        <family val="2"/>
      </rPr>
      <t xml:space="preserve"> บัญชีเงินทุนโครงการเศรษฐกิจชุมชน</t>
    </r>
  </si>
  <si>
    <t>ณ   วันที่  31  พฤษภาคม  2554</t>
  </si>
  <si>
    <t xml:space="preserve">                 -  กระแสรายวัน </t>
  </si>
  <si>
    <t xml:space="preserve">                    ธกส.      -  กระแสรายวัน</t>
  </si>
  <si>
    <t>จ่ายขาดเงินสะสม เดือน พ.ค..54</t>
  </si>
  <si>
    <t xml:space="preserve">     ลูกหนี้เศรษฐกิจชุมชน</t>
  </si>
  <si>
    <t xml:space="preserve">                           ค่าใช้สอย</t>
  </si>
  <si>
    <t xml:space="preserve">   วันที่ ....…30....มิถุนายน...2554…...</t>
  </si>
  <si>
    <t xml:space="preserve">           เลขที่ …1..../...06....../...2554...</t>
  </si>
  <si>
    <t xml:space="preserve">                     วันที่ … 8 มิถุนายน  2554.....</t>
  </si>
  <si>
    <t xml:space="preserve">                     วันที่ …14  มิถุนายน  2554.....</t>
  </si>
  <si>
    <t xml:space="preserve">                     เลขที่ …2.../..06... /2554…….</t>
  </si>
  <si>
    <t xml:space="preserve">                     เลขที่ …01.../..06... /2554…….</t>
  </si>
  <si>
    <t xml:space="preserve">                     เลขที่ …3.../..06... /2554…….</t>
  </si>
  <si>
    <t xml:space="preserve">                        โอนเงินจากบัญชีธ.กรุงไทยกระแสรายวันเข้าบัญชีธกส.ออมทรัพย์</t>
  </si>
  <si>
    <t>ประจำเดือน  มิถุนายน  2554</t>
  </si>
  <si>
    <t xml:space="preserve">                                  รายการจากสมุดเงินสดรับ   ไปเข้าบัญชีแยกประเภทที่เกี่ยวข้อง   ประจำเดือน มิถุนายน  2554</t>
  </si>
  <si>
    <t xml:space="preserve">                                  รายการจากสมุดเงินสดจ่าย   ไปเข้าบัญชีแยกประเภทที่เกี่ยวข้อง   ประจำเดือน  มิถุนายน  2554</t>
  </si>
  <si>
    <t xml:space="preserve">                                   รายการจากทะเบียนรายรับ   ไปเข้าบัญชีแยกประเภทที่เกี่ยวข้อง   ประจำเดือน    มิถุนายน  2554</t>
  </si>
  <si>
    <t xml:space="preserve">                        บัญชีรายรับ -  ค่าปรับผิดสัญญา</t>
  </si>
  <si>
    <t>ณ   วันที่  30  มิถุนายน  2554</t>
  </si>
  <si>
    <t xml:space="preserve"> ณ     วันที่    30   เดือน  มิถุนายน  พ.ศ.  2554</t>
  </si>
  <si>
    <r>
      <t xml:space="preserve">เดบิท    </t>
    </r>
    <r>
      <rPr>
        <sz val="14"/>
        <rFont val="TH SarabunPSK"/>
        <family val="2"/>
      </rPr>
      <t>ธกส.ออมทรัพย์</t>
    </r>
  </si>
  <si>
    <t xml:space="preserve">                        โอนจากบัญชีเงินทุนโครงการเศรษฐกิจชุมชนเข้าบัญชีเงินฝากธกส.ออมทรัพย์</t>
  </si>
  <si>
    <t xml:space="preserve">                     วันที่ …13  มิถุนายน  2554.....</t>
  </si>
  <si>
    <r>
      <t xml:space="preserve">    </t>
    </r>
    <r>
      <rPr>
        <b/>
        <sz val="14"/>
        <rFont val="TH SarabunPSK"/>
        <family val="2"/>
      </rPr>
      <t xml:space="preserve"> เดบิต</t>
    </r>
    <r>
      <rPr>
        <sz val="14"/>
        <rFont val="TH SarabunPSK"/>
        <family val="2"/>
      </rPr>
      <t xml:space="preserve">   ค่าใช้สอย  (ค่าลงทะเบียน)</t>
    </r>
  </si>
  <si>
    <r>
      <t xml:space="preserve">                         </t>
    </r>
    <r>
      <rPr>
        <b/>
        <sz val="14"/>
        <rFont val="TH SarabunPSK"/>
        <family val="2"/>
      </rPr>
      <t xml:space="preserve"> เครดิต</t>
    </r>
    <r>
      <rPr>
        <sz val="14"/>
        <rFont val="TH SarabunPSK"/>
        <family val="2"/>
      </rPr>
      <t xml:space="preserve">  ลูกหนี้เงินยืมงบประมาณ</t>
    </r>
  </si>
  <si>
    <t xml:space="preserve">         ส่งใช้เงินยืมตามสัญญายืมเลขที่     /2554 </t>
  </si>
  <si>
    <t xml:space="preserve">                     เลขที่ …5.../..06... /2554…….</t>
  </si>
  <si>
    <t xml:space="preserve">                     วันที่ …21  มิถุนายน   2554.....</t>
  </si>
  <si>
    <r>
      <t xml:space="preserve">เดบิท  </t>
    </r>
    <r>
      <rPr>
        <sz val="14"/>
        <rFont val="TH SarabunPSK"/>
        <family val="2"/>
      </rPr>
      <t>ค่าใช้สอย  (ค่าลงทะเบียน)</t>
    </r>
  </si>
  <si>
    <r>
      <t xml:space="preserve">เครดิต </t>
    </r>
    <r>
      <rPr>
        <sz val="14"/>
        <rFont val="TH SarabunPSK"/>
        <family val="2"/>
      </rPr>
      <t xml:space="preserve"> ลูกหนี้เงินยืมงบประมาณ</t>
    </r>
  </si>
  <si>
    <t xml:space="preserve">           ส่งใช้เงินยืมตามสัญญายืมเงินเลขที่    /2554</t>
  </si>
  <si>
    <t>วันที่   30  มิถุนายน  2554</t>
  </si>
  <si>
    <t>ณ  วันที่  30  มิถุนายน  2554</t>
  </si>
  <si>
    <t xml:space="preserve">  ยอดคงเหลือตามรายงานธนาคาร  ณ  วันที่   30  มิถุนายน  2554</t>
  </si>
  <si>
    <r>
      <t>ยอดคงเหลือตามบัญชี  ณ วันที่</t>
    </r>
    <r>
      <rPr>
        <b/>
        <sz val="14"/>
        <rFont val="TH SarabunPSK"/>
        <family val="2"/>
      </rPr>
      <t xml:space="preserve">      30  มิถุนายน  2554</t>
    </r>
  </si>
  <si>
    <t>วันที่      30  มิถุนายน  2554</t>
  </si>
  <si>
    <t xml:space="preserve">  ยอดคงเหลือตามรายงานธนาคาร  ณ  วันที่     30  มิถุนายน   2554</t>
  </si>
  <si>
    <t>0991418</t>
  </si>
  <si>
    <t>22 มิ.ย.54</t>
  </si>
  <si>
    <t xml:space="preserve">  ยอดคงเหลือตามบัญชี    ณ   วันที่   30 มิถุนายน   2554</t>
  </si>
  <si>
    <t xml:space="preserve"> วันที่   30 มิถุนายน  2554</t>
  </si>
  <si>
    <t xml:space="preserve">  ยอดคงเหลือตามบัญชี    ณ   วันที่    30 มิถุนายน 2554</t>
  </si>
  <si>
    <t xml:space="preserve"> วันที่   30 มิถุนายน   2554</t>
  </si>
  <si>
    <t xml:space="preserve">  ยอดคงเหลือตามรายงานธนาคาร  ณ  วันที่   30มิถุนายน   2554</t>
  </si>
  <si>
    <t xml:space="preserve">  ยอดคงเหลือตามรายงานธนาคาร  ณ  วันที่   30 มิถุนายน   2554</t>
  </si>
  <si>
    <r>
      <t>ยอดคงเหลือตามบัญชี  ณ วันที่</t>
    </r>
    <r>
      <rPr>
        <b/>
        <sz val="14"/>
        <rFont val="TH SarabunPSK"/>
        <family val="2"/>
      </rPr>
      <t xml:space="preserve">       30 มิถุนายน 2554</t>
    </r>
  </si>
  <si>
    <t>วันที่      30 มิถุนายน  2554</t>
  </si>
  <si>
    <r>
      <t>ยอดคงเหลือตามบัญชี  ณ วันที่</t>
    </r>
    <r>
      <rPr>
        <b/>
        <sz val="14"/>
        <rFont val="TH SarabunPSK"/>
        <family val="2"/>
      </rPr>
      <t xml:space="preserve">     30 มิถุนายน 2554</t>
    </r>
  </si>
  <si>
    <t>วันที่   30 มิถุนายน   2554</t>
  </si>
  <si>
    <t>0991419</t>
  </si>
  <si>
    <t>0991430</t>
  </si>
  <si>
    <t>0991431</t>
  </si>
  <si>
    <t>0991432</t>
  </si>
  <si>
    <t>ณ  วันที่     30 มิถุนายน  2554</t>
  </si>
  <si>
    <t>จ่ายขาดเงินสะสม เดือน มิ.ย.54</t>
  </si>
  <si>
    <t>ประจำเดือน   มิถุนายน    2554</t>
  </si>
  <si>
    <t xml:space="preserve">                     เลขที่ …6.../..06... /2554…….</t>
  </si>
  <si>
    <t xml:space="preserve">                     วันที่ …30  มิถุนายน   2554.....</t>
  </si>
  <si>
    <r>
      <t xml:space="preserve">เครดิต </t>
    </r>
    <r>
      <rPr>
        <sz val="14"/>
        <rFont val="TH SarabunPSK"/>
        <family val="2"/>
      </rPr>
      <t xml:space="preserve"> ภาษีบำรุงท้องที่</t>
    </r>
  </si>
  <si>
    <r>
      <t xml:space="preserve">เดบิท  </t>
    </r>
    <r>
      <rPr>
        <sz val="14"/>
        <rFont val="TH SarabunPSK"/>
        <family val="2"/>
      </rPr>
      <t>ภาษีโรงเรือนฯ</t>
    </r>
  </si>
  <si>
    <t xml:space="preserve">           ปรับปรุงรายการบัญชีเนื่องจากบันทึกบัญชีผิด</t>
  </si>
  <si>
    <t xml:space="preserve">                          ประจำเดือน   มิถุนายน   พ.ศ.   2554</t>
  </si>
  <si>
    <t xml:space="preserve">                           ลูกหนี้-เงินทุนโครงการเศรษฐกิจชุมชน ม.6</t>
  </si>
  <si>
    <t>โครงการก่อสร้างถนนคสล.หมู่ 2</t>
  </si>
  <si>
    <t>โครงการก่อสร้างถนนคสล.หมู่ 3</t>
  </si>
  <si>
    <t>โครงการก่อสร้างถนนคสล.หมู่ 6</t>
  </si>
  <si>
    <t>โครงการก่อสร้างถนนหินคลุกหมู่ 4</t>
  </si>
  <si>
    <t>โครงการก่อสร้างถนนลูกรังหมู่ 5</t>
  </si>
  <si>
    <t xml:space="preserve">                     เลขที่ …4.../..06... /2554…….</t>
  </si>
  <si>
    <t xml:space="preserve">เดบิท  ค่าธรรมเนียมอื่นๆ </t>
  </si>
  <si>
    <r>
      <t xml:space="preserve">เครดิต </t>
    </r>
    <r>
      <rPr>
        <sz val="14"/>
        <rFont val="TH SarabunPSK"/>
        <family val="2"/>
      </rPr>
      <t xml:space="preserve"> ภาษีโรงเรือนและที่ดิน</t>
    </r>
  </si>
</sst>
</file>

<file path=xl/styles.xml><?xml version="1.0" encoding="utf-8"?>
<styleSheet xmlns="http://schemas.openxmlformats.org/spreadsheetml/2006/main">
  <numFmts count="5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000"/>
    <numFmt numFmtId="200" formatCode="00000"/>
    <numFmt numFmtId="201" formatCode="000"/>
    <numFmt numFmtId="202" formatCode="00"/>
    <numFmt numFmtId="203" formatCode="&quot;ใช่&quot;;&quot;ใช่&quot;;&quot;ไม่ใช่&quot;"/>
    <numFmt numFmtId="204" formatCode="&quot;จริง&quot;;&quot;จริง&quot;;&quot;เท็จ&quot;"/>
    <numFmt numFmtId="205" formatCode="&quot;เปิด&quot;;&quot;เปิด&quot;;&quot;ปิด&quot;"/>
    <numFmt numFmtId="206" formatCode="_-* #,##0_-;\-* #,##0_-;_-* &quot;-&quot;??_-;_-@_-"/>
    <numFmt numFmtId="207" formatCode="_-* #,##0.0_-;\-* #,##0.0_-;_-* &quot;-&quot;??_-;_-@_-"/>
    <numFmt numFmtId="208" formatCode="\(@\)"/>
    <numFmt numFmtId="209" formatCode="0.0"/>
    <numFmt numFmtId="210" formatCode="0.000"/>
    <numFmt numFmtId="211" formatCode="[$-41E]d\ mmmm\ yyyy"/>
    <numFmt numFmtId="212" formatCode="[$-107041E]d\ mmm\ yy;@"/>
    <numFmt numFmtId="213" formatCode="[$€-2]\ #,##0.00_);[Red]\([$€-2]\ #,##0.00\)"/>
    <numFmt numFmtId="214" formatCode="[$-1070000]d/mm/yyyy;@"/>
    <numFmt numFmtId="215" formatCode="[$-D01041E]d\ mmmm\ yyyy;@"/>
    <numFmt numFmtId="216" formatCode="[$-F800]dddd\,\ mmmm\ dd\,\ yyyy"/>
    <numFmt numFmtId="217" formatCode="mmm\-yyyy"/>
    <numFmt numFmtId="218" formatCode="_-* #,##0.000_-;\-* #,##0.000_-;_-* &quot;-&quot;??_-;_-@_-"/>
    <numFmt numFmtId="219" formatCode="_-* #,##0.0000_-;\-* #,##0.0000_-;_-* &quot;-&quot;??_-;_-@_-"/>
    <numFmt numFmtId="220" formatCode="_-* #,##0.0000_-;\-* #,##0.0000_-;_-* &quot;-&quot;????_-;_-@_-"/>
    <numFmt numFmtId="221" formatCode="&quot;S&quot;#,##0_);\(&quot;S&quot;#,##0\)"/>
    <numFmt numFmtId="222" formatCode="&quot;S&quot;#,##0_);[Red]\(&quot;S&quot;#,##0\)"/>
    <numFmt numFmtId="223" formatCode="&quot;S&quot;#,##0.00_);\(&quot;S&quot;#,##0.00\)"/>
    <numFmt numFmtId="224" formatCode="&quot;S&quot;#,##0.00_);[Red]\(&quot;S&quot;#,##0.00\)"/>
    <numFmt numFmtId="225" formatCode="_(&quot;S&quot;* #,##0_);_(&quot;S&quot;* \(#,##0\);_(&quot;S&quot;* &quot;-&quot;_);_(@_)"/>
    <numFmt numFmtId="226" formatCode="_(&quot;S&quot;* #,##0.00_);_(&quot;S&quot;* \(#,##0.00\);_(&quot;S&quot;* &quot;-&quot;??_);_(@_)"/>
    <numFmt numFmtId="227" formatCode="t&quot;S&quot;#,##0_);\(t&quot;S&quot;#,##0\)"/>
    <numFmt numFmtId="228" formatCode="t&quot;S&quot;#,##0_);[Red]\(t&quot;S&quot;#,##0\)"/>
    <numFmt numFmtId="229" formatCode="t&quot;S&quot;#,##0.00_);\(t&quot;S&quot;#,##0.00\)"/>
    <numFmt numFmtId="230" formatCode="t&quot;S&quot;#,##0.00_);[Red]\(t&quot;S&quot;#,##0.00\)"/>
    <numFmt numFmtId="231" formatCode="#,##0.0"/>
  </numFmts>
  <fonts count="63">
    <font>
      <sz val="14"/>
      <name val="Cordia New"/>
      <family val="0"/>
    </font>
    <font>
      <u val="single"/>
      <sz val="14"/>
      <color indexed="12"/>
      <name val="Cordia New"/>
      <family val="2"/>
    </font>
    <font>
      <u val="single"/>
      <sz val="14"/>
      <color indexed="36"/>
      <name val="Cordia New"/>
      <family val="2"/>
    </font>
    <font>
      <sz val="8"/>
      <name val="Cordia New"/>
      <family val="2"/>
    </font>
    <font>
      <sz val="14"/>
      <name val="TH SarabunPSK"/>
      <family val="2"/>
    </font>
    <font>
      <b/>
      <sz val="18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sz val="12"/>
      <name val="TH SarabunPSK"/>
      <family val="2"/>
    </font>
    <font>
      <b/>
      <sz val="12"/>
      <name val="TH SarabunPSK"/>
      <family val="2"/>
    </font>
    <font>
      <b/>
      <u val="single"/>
      <sz val="12"/>
      <name val="TH SarabunPSK"/>
      <family val="2"/>
    </font>
    <font>
      <b/>
      <sz val="16"/>
      <name val="TH SarabunPSK"/>
      <family val="2"/>
    </font>
    <font>
      <sz val="13"/>
      <name val="TH SarabunPSK"/>
      <family val="2"/>
    </font>
    <font>
      <sz val="16"/>
      <name val="TH SarabunPSK"/>
      <family val="2"/>
    </font>
    <font>
      <u val="single"/>
      <sz val="13"/>
      <name val="TH SarabunPSK"/>
      <family val="2"/>
    </font>
    <font>
      <b/>
      <sz val="13"/>
      <name val="TH SarabunPSK"/>
      <family val="2"/>
    </font>
    <font>
      <u val="single"/>
      <sz val="14"/>
      <name val="TH SarabunPSK"/>
      <family val="2"/>
    </font>
    <font>
      <b/>
      <u val="single"/>
      <sz val="16"/>
      <name val="TH SarabunPSK"/>
      <family val="2"/>
    </font>
    <font>
      <sz val="14"/>
      <color indexed="61"/>
      <name val="TH SarabunPSK"/>
      <family val="2"/>
    </font>
    <font>
      <b/>
      <i/>
      <sz val="14"/>
      <name val="TH SarabunPSK"/>
      <family val="2"/>
    </font>
    <font>
      <sz val="14"/>
      <color indexed="10"/>
      <name val="TH SarabunPSK"/>
      <family val="2"/>
    </font>
    <font>
      <b/>
      <sz val="5"/>
      <name val="TH SarabunPSK"/>
      <family val="2"/>
    </font>
    <font>
      <sz val="14"/>
      <color indexed="55"/>
      <name val="TH SarabunPSK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4"/>
      <color indexed="8"/>
      <name val="TH SarabunPSK"/>
      <family val="2"/>
    </font>
    <font>
      <sz val="12"/>
      <color indexed="8"/>
      <name val="TH SarabunPSK"/>
      <family val="2"/>
    </font>
    <font>
      <sz val="10"/>
      <color indexed="8"/>
      <name val="TH SarabunPSK"/>
      <family val="2"/>
    </font>
    <font>
      <sz val="14"/>
      <color indexed="8"/>
      <name val="Angsana New"/>
      <family val="1"/>
    </font>
    <font>
      <sz val="13"/>
      <color indexed="8"/>
      <name val="Angsana New"/>
      <family val="1"/>
    </font>
    <font>
      <sz val="10"/>
      <color indexed="8"/>
      <name val="Angsana New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8" fillId="20" borderId="1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21" borderId="2" applyNumberFormat="0" applyAlignment="0" applyProtection="0"/>
    <xf numFmtId="0" fontId="53" fillId="0" borderId="3" applyNumberFormat="0" applyFill="0" applyAlignment="0" applyProtection="0"/>
    <xf numFmtId="0" fontId="54" fillId="22" borderId="0" applyNumberFormat="0" applyBorder="0" applyAlignment="0" applyProtection="0"/>
    <xf numFmtId="0" fontId="55" fillId="23" borderId="1" applyNumberFormat="0" applyAlignment="0" applyProtection="0"/>
    <xf numFmtId="0" fontId="56" fillId="24" borderId="0" applyNumberFormat="0" applyBorder="0" applyAlignment="0" applyProtection="0"/>
    <xf numFmtId="9" fontId="0" fillId="0" borderId="0" applyFont="0" applyFill="0" applyBorder="0" applyAlignment="0" applyProtection="0"/>
    <xf numFmtId="0" fontId="57" fillId="0" borderId="4" applyNumberFormat="0" applyFill="0" applyAlignment="0" applyProtection="0"/>
    <xf numFmtId="0" fontId="58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59" fillId="20" borderId="5" applyNumberFormat="0" applyAlignment="0" applyProtection="0"/>
    <xf numFmtId="0" fontId="0" fillId="32" borderId="6" applyNumberFormat="0" applyFont="0" applyAlignment="0" applyProtection="0"/>
    <xf numFmtId="0" fontId="60" fillId="0" borderId="7" applyNumberFormat="0" applyFill="0" applyAlignment="0" applyProtection="0"/>
    <xf numFmtId="0" fontId="61" fillId="0" borderId="8" applyNumberFormat="0" applyFill="0" applyAlignment="0" applyProtection="0"/>
    <xf numFmtId="0" fontId="62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41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201" fontId="4" fillId="0" borderId="13" xfId="0" applyNumberFormat="1" applyFont="1" applyBorder="1" applyAlignment="1">
      <alignment horizontal="center"/>
    </xf>
    <xf numFmtId="43" fontId="4" fillId="0" borderId="13" xfId="38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43" fontId="4" fillId="0" borderId="14" xfId="38" applyFont="1" applyBorder="1" applyAlignment="1">
      <alignment/>
    </xf>
    <xf numFmtId="43" fontId="4" fillId="0" borderId="13" xfId="38" applyFont="1" applyBorder="1" applyAlignment="1">
      <alignment/>
    </xf>
    <xf numFmtId="201" fontId="4" fillId="0" borderId="13" xfId="0" applyNumberFormat="1" applyFont="1" applyFill="1" applyBorder="1" applyAlignment="1">
      <alignment horizontal="center"/>
    </xf>
    <xf numFmtId="43" fontId="4" fillId="0" borderId="0" xfId="38" applyFont="1" applyAlignment="1">
      <alignment/>
    </xf>
    <xf numFmtId="43" fontId="4" fillId="0" borderId="14" xfId="38" applyFont="1" applyFill="1" applyBorder="1" applyAlignment="1">
      <alignment/>
    </xf>
    <xf numFmtId="43" fontId="6" fillId="0" borderId="15" xfId="38" applyFont="1" applyBorder="1" applyAlignment="1">
      <alignment/>
    </xf>
    <xf numFmtId="43" fontId="6" fillId="0" borderId="16" xfId="38" applyFont="1" applyBorder="1" applyAlignment="1">
      <alignment/>
    </xf>
    <xf numFmtId="0" fontId="4" fillId="0" borderId="17" xfId="0" applyFont="1" applyBorder="1" applyAlignment="1">
      <alignment/>
    </xf>
    <xf numFmtId="201" fontId="4" fillId="0" borderId="18" xfId="0" applyNumberFormat="1" applyFont="1" applyBorder="1" applyAlignment="1">
      <alignment horizontal="center"/>
    </xf>
    <xf numFmtId="43" fontId="4" fillId="0" borderId="18" xfId="38" applyFont="1" applyBorder="1" applyAlignment="1">
      <alignment/>
    </xf>
    <xf numFmtId="43" fontId="4" fillId="0" borderId="19" xfId="38" applyFont="1" applyBorder="1" applyAlignment="1">
      <alignment/>
    </xf>
    <xf numFmtId="0" fontId="6" fillId="0" borderId="20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21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22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0" xfId="0" applyFont="1" applyBorder="1" applyAlignment="1">
      <alignment/>
    </xf>
    <xf numFmtId="201" fontId="8" fillId="0" borderId="13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43" fontId="8" fillId="0" borderId="13" xfId="38" applyFont="1" applyBorder="1" applyAlignment="1">
      <alignment/>
    </xf>
    <xf numFmtId="43" fontId="8" fillId="0" borderId="14" xfId="38" applyFont="1" applyBorder="1" applyAlignment="1">
      <alignment/>
    </xf>
    <xf numFmtId="0" fontId="8" fillId="0" borderId="0" xfId="0" applyFont="1" applyBorder="1" applyAlignment="1">
      <alignment horizontal="left" indent="3"/>
    </xf>
    <xf numFmtId="0" fontId="8" fillId="0" borderId="21" xfId="0" applyFont="1" applyBorder="1" applyAlignment="1">
      <alignment/>
    </xf>
    <xf numFmtId="49" fontId="8" fillId="0" borderId="13" xfId="0" applyNumberFormat="1" applyFont="1" applyBorder="1" applyAlignment="1">
      <alignment horizontal="center"/>
    </xf>
    <xf numFmtId="43" fontId="8" fillId="0" borderId="0" xfId="38" applyFont="1" applyBorder="1" applyAlignment="1">
      <alignment/>
    </xf>
    <xf numFmtId="43" fontId="8" fillId="0" borderId="15" xfId="38" applyFont="1" applyBorder="1" applyAlignment="1">
      <alignment/>
    </xf>
    <xf numFmtId="43" fontId="8" fillId="0" borderId="23" xfId="38" applyFont="1" applyBorder="1" applyAlignment="1">
      <alignment/>
    </xf>
    <xf numFmtId="0" fontId="8" fillId="0" borderId="17" xfId="0" applyFont="1" applyBorder="1" applyAlignment="1">
      <alignment/>
    </xf>
    <xf numFmtId="201" fontId="8" fillId="0" borderId="18" xfId="0" applyNumberFormat="1" applyFont="1" applyBorder="1" applyAlignment="1">
      <alignment horizontal="center"/>
    </xf>
    <xf numFmtId="43" fontId="8" fillId="0" borderId="18" xfId="38" applyFont="1" applyBorder="1" applyAlignment="1">
      <alignment/>
    </xf>
    <xf numFmtId="43" fontId="8" fillId="0" borderId="17" xfId="38" applyFont="1" applyBorder="1" applyAlignment="1">
      <alignment/>
    </xf>
    <xf numFmtId="0" fontId="9" fillId="0" borderId="20" xfId="0" applyFont="1" applyBorder="1" applyAlignment="1">
      <alignment horizontal="center"/>
    </xf>
    <xf numFmtId="0" fontId="9" fillId="0" borderId="20" xfId="0" applyFont="1" applyBorder="1" applyAlignment="1">
      <alignment horizontal="left"/>
    </xf>
    <xf numFmtId="0" fontId="8" fillId="0" borderId="14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15" fontId="8" fillId="0" borderId="0" xfId="0" applyNumberFormat="1" applyFont="1" applyAlignment="1">
      <alignment/>
    </xf>
    <xf numFmtId="0" fontId="8" fillId="0" borderId="20" xfId="0" applyFont="1" applyBorder="1" applyAlignment="1">
      <alignment/>
    </xf>
    <xf numFmtId="201" fontId="8" fillId="0" borderId="24" xfId="0" applyNumberFormat="1" applyFont="1" applyBorder="1" applyAlignment="1">
      <alignment horizontal="center"/>
    </xf>
    <xf numFmtId="43" fontId="8" fillId="0" borderId="25" xfId="38" applyFont="1" applyBorder="1" applyAlignment="1">
      <alignment/>
    </xf>
    <xf numFmtId="0" fontId="8" fillId="0" borderId="0" xfId="0" applyFont="1" applyBorder="1" applyAlignment="1">
      <alignment/>
    </xf>
    <xf numFmtId="199" fontId="8" fillId="0" borderId="13" xfId="0" applyNumberFormat="1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43" fontId="8" fillId="0" borderId="0" xfId="38" applyFont="1" applyFill="1" applyBorder="1" applyAlignment="1">
      <alignment/>
    </xf>
    <xf numFmtId="43" fontId="9" fillId="0" borderId="23" xfId="38" applyFont="1" applyFill="1" applyBorder="1" applyAlignment="1">
      <alignment/>
    </xf>
    <xf numFmtId="43" fontId="9" fillId="0" borderId="16" xfId="38" applyFont="1" applyFill="1" applyBorder="1" applyAlignment="1">
      <alignment/>
    </xf>
    <xf numFmtId="0" fontId="6" fillId="0" borderId="14" xfId="0" applyFont="1" applyBorder="1" applyAlignment="1">
      <alignment horizontal="left" indent="3"/>
    </xf>
    <xf numFmtId="201" fontId="4" fillId="0" borderId="21" xfId="0" applyNumberFormat="1" applyFont="1" applyBorder="1" applyAlignment="1">
      <alignment horizontal="center"/>
    </xf>
    <xf numFmtId="0" fontId="6" fillId="0" borderId="14" xfId="0" applyFont="1" applyBorder="1" applyAlignment="1">
      <alignment horizontal="left" indent="6"/>
    </xf>
    <xf numFmtId="0" fontId="4" fillId="0" borderId="14" xfId="0" applyFont="1" applyBorder="1" applyAlignment="1">
      <alignment horizontal="left" indent="6"/>
    </xf>
    <xf numFmtId="43" fontId="4" fillId="0" borderId="26" xfId="38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7" xfId="0" applyFont="1" applyBorder="1" applyAlignment="1">
      <alignment/>
    </xf>
    <xf numFmtId="201" fontId="4" fillId="0" borderId="27" xfId="0" applyNumberFormat="1" applyFont="1" applyBorder="1" applyAlignment="1">
      <alignment horizontal="center"/>
    </xf>
    <xf numFmtId="0" fontId="6" fillId="0" borderId="0" xfId="0" applyFont="1" applyAlignment="1">
      <alignment/>
    </xf>
    <xf numFmtId="43" fontId="4" fillId="0" borderId="15" xfId="38" applyFont="1" applyBorder="1" applyAlignment="1">
      <alignment/>
    </xf>
    <xf numFmtId="43" fontId="8" fillId="0" borderId="0" xfId="38" applyFont="1" applyAlignment="1">
      <alignment/>
    </xf>
    <xf numFmtId="0" fontId="9" fillId="0" borderId="0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24" xfId="0" applyFont="1" applyFill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8" fillId="0" borderId="18" xfId="0" applyFont="1" applyBorder="1" applyAlignment="1">
      <alignment/>
    </xf>
    <xf numFmtId="0" fontId="8" fillId="0" borderId="19" xfId="0" applyFont="1" applyBorder="1" applyAlignment="1">
      <alignment horizontal="center"/>
    </xf>
    <xf numFmtId="0" fontId="8" fillId="0" borderId="18" xfId="0" applyFont="1" applyFill="1" applyBorder="1" applyAlignment="1">
      <alignment/>
    </xf>
    <xf numFmtId="0" fontId="8" fillId="0" borderId="13" xfId="0" applyFont="1" applyBorder="1" applyAlignment="1">
      <alignment/>
    </xf>
    <xf numFmtId="49" fontId="8" fillId="0" borderId="14" xfId="0" applyNumberFormat="1" applyFont="1" applyBorder="1" applyAlignment="1">
      <alignment horizontal="center"/>
    </xf>
    <xf numFmtId="43" fontId="8" fillId="0" borderId="13" xfId="38" applyFont="1" applyFill="1" applyBorder="1" applyAlignment="1">
      <alignment horizontal="center"/>
    </xf>
    <xf numFmtId="0" fontId="8" fillId="0" borderId="13" xfId="0" applyFont="1" applyFill="1" applyBorder="1" applyAlignment="1">
      <alignment/>
    </xf>
    <xf numFmtId="43" fontId="8" fillId="0" borderId="13" xfId="38" applyFont="1" applyFill="1" applyBorder="1" applyAlignment="1">
      <alignment/>
    </xf>
    <xf numFmtId="43" fontId="8" fillId="0" borderId="0" xfId="0" applyNumberFormat="1" applyFont="1" applyAlignment="1">
      <alignment/>
    </xf>
    <xf numFmtId="0" fontId="8" fillId="0" borderId="13" xfId="0" applyFont="1" applyBorder="1" applyAlignment="1">
      <alignment horizontal="center"/>
    </xf>
    <xf numFmtId="0" fontId="8" fillId="0" borderId="19" xfId="0" applyFont="1" applyBorder="1" applyAlignment="1">
      <alignment/>
    </xf>
    <xf numFmtId="0" fontId="8" fillId="0" borderId="18" xfId="0" applyFont="1" applyBorder="1" applyAlignment="1">
      <alignment horizontal="center"/>
    </xf>
    <xf numFmtId="43" fontId="8" fillId="0" borderId="18" xfId="38" applyFont="1" applyFill="1" applyBorder="1" applyAlignment="1">
      <alignment horizontal="center"/>
    </xf>
    <xf numFmtId="43" fontId="8" fillId="0" borderId="18" xfId="38" applyFont="1" applyFill="1" applyBorder="1" applyAlignment="1">
      <alignment/>
    </xf>
    <xf numFmtId="0" fontId="8" fillId="0" borderId="21" xfId="0" applyFont="1" applyBorder="1" applyAlignment="1">
      <alignment horizontal="center"/>
    </xf>
    <xf numFmtId="43" fontId="9" fillId="0" borderId="26" xfId="38" applyFont="1" applyFill="1" applyBorder="1" applyAlignment="1">
      <alignment/>
    </xf>
    <xf numFmtId="43" fontId="8" fillId="0" borderId="0" xfId="38" applyFont="1" applyBorder="1" applyAlignment="1">
      <alignment/>
    </xf>
    <xf numFmtId="0" fontId="8" fillId="0" borderId="0" xfId="0" applyFont="1" applyBorder="1" applyAlignment="1">
      <alignment horizontal="center"/>
    </xf>
    <xf numFmtId="201" fontId="8" fillId="0" borderId="0" xfId="0" applyNumberFormat="1" applyFont="1" applyBorder="1" applyAlignment="1">
      <alignment horizontal="center"/>
    </xf>
    <xf numFmtId="43" fontId="8" fillId="0" borderId="0" xfId="38" applyFont="1" applyFill="1" applyBorder="1" applyAlignment="1">
      <alignment horizontal="center"/>
    </xf>
    <xf numFmtId="43" fontId="8" fillId="0" borderId="0" xfId="38" applyFont="1" applyFill="1" applyBorder="1" applyAlignment="1">
      <alignment/>
    </xf>
    <xf numFmtId="43" fontId="9" fillId="0" borderId="0" xfId="38" applyFont="1" applyFill="1" applyBorder="1" applyAlignment="1">
      <alignment/>
    </xf>
    <xf numFmtId="43" fontId="9" fillId="0" borderId="0" xfId="38" applyFont="1" applyBorder="1" applyAlignment="1">
      <alignment/>
    </xf>
    <xf numFmtId="0" fontId="8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28" xfId="0" applyFont="1" applyBorder="1" applyAlignment="1">
      <alignment/>
    </xf>
    <xf numFmtId="0" fontId="12" fillId="0" borderId="14" xfId="0" applyFont="1" applyBorder="1" applyAlignment="1">
      <alignment/>
    </xf>
    <xf numFmtId="0" fontId="12" fillId="0" borderId="13" xfId="0" applyFont="1" applyBorder="1" applyAlignment="1">
      <alignment/>
    </xf>
    <xf numFmtId="0" fontId="12" fillId="0" borderId="29" xfId="0" applyFont="1" applyBorder="1" applyAlignment="1">
      <alignment horizontal="center"/>
    </xf>
    <xf numFmtId="0" fontId="12" fillId="0" borderId="25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24" xfId="0" applyFont="1" applyBorder="1" applyAlignment="1">
      <alignment horizontal="center"/>
    </xf>
    <xf numFmtId="0" fontId="12" fillId="0" borderId="30" xfId="0" applyFont="1" applyBorder="1" applyAlignment="1">
      <alignment horizontal="center"/>
    </xf>
    <xf numFmtId="0" fontId="12" fillId="0" borderId="30" xfId="0" applyFont="1" applyBorder="1" applyAlignment="1">
      <alignment/>
    </xf>
    <xf numFmtId="0" fontId="12" fillId="0" borderId="26" xfId="0" applyFont="1" applyBorder="1" applyAlignment="1">
      <alignment/>
    </xf>
    <xf numFmtId="0" fontId="12" fillId="0" borderId="26" xfId="0" applyFont="1" applyBorder="1" applyAlignment="1">
      <alignment horizontal="center"/>
    </xf>
    <xf numFmtId="43" fontId="12" fillId="0" borderId="14" xfId="38" applyFont="1" applyBorder="1" applyAlignment="1">
      <alignment/>
    </xf>
    <xf numFmtId="43" fontId="12" fillId="0" borderId="29" xfId="38" applyFont="1" applyBorder="1" applyAlignment="1">
      <alignment/>
    </xf>
    <xf numFmtId="43" fontId="12" fillId="0" borderId="13" xfId="38" applyFont="1" applyBorder="1" applyAlignment="1">
      <alignment/>
    </xf>
    <xf numFmtId="0" fontId="14" fillId="0" borderId="0" xfId="0" applyFont="1" applyAlignment="1">
      <alignment/>
    </xf>
    <xf numFmtId="199" fontId="12" fillId="0" borderId="13" xfId="0" applyNumberFormat="1" applyFont="1" applyBorder="1" applyAlignment="1">
      <alignment horizontal="center"/>
    </xf>
    <xf numFmtId="43" fontId="12" fillId="0" borderId="13" xfId="38" applyFont="1" applyBorder="1" applyAlignment="1">
      <alignment horizontal="right"/>
    </xf>
    <xf numFmtId="43" fontId="12" fillId="0" borderId="14" xfId="38" applyFont="1" applyBorder="1" applyAlignment="1">
      <alignment horizontal="center"/>
    </xf>
    <xf numFmtId="43" fontId="12" fillId="0" borderId="16" xfId="38" applyFont="1" applyBorder="1" applyAlignment="1">
      <alignment/>
    </xf>
    <xf numFmtId="43" fontId="12" fillId="0" borderId="15" xfId="38" applyFont="1" applyBorder="1" applyAlignment="1">
      <alignment/>
    </xf>
    <xf numFmtId="43" fontId="12" fillId="0" borderId="31" xfId="38" applyFont="1" applyBorder="1" applyAlignment="1">
      <alignment/>
    </xf>
    <xf numFmtId="43" fontId="12" fillId="0" borderId="0" xfId="38" applyFont="1" applyBorder="1" applyAlignment="1">
      <alignment/>
    </xf>
    <xf numFmtId="200" fontId="8" fillId="0" borderId="12" xfId="0" applyNumberFormat="1" applyFont="1" applyFill="1" applyBorder="1" applyAlignment="1">
      <alignment horizontal="center"/>
    </xf>
    <xf numFmtId="43" fontId="12" fillId="0" borderId="21" xfId="38" applyFont="1" applyBorder="1" applyAlignment="1">
      <alignment/>
    </xf>
    <xf numFmtId="201" fontId="12" fillId="0" borderId="13" xfId="0" applyNumberFormat="1" applyFont="1" applyBorder="1" applyAlignment="1">
      <alignment horizontal="center"/>
    </xf>
    <xf numFmtId="43" fontId="12" fillId="0" borderId="11" xfId="38" applyFont="1" applyBorder="1" applyAlignment="1">
      <alignment/>
    </xf>
    <xf numFmtId="199" fontId="12" fillId="0" borderId="18" xfId="0" applyNumberFormat="1" applyFont="1" applyBorder="1" applyAlignment="1">
      <alignment horizontal="center"/>
    </xf>
    <xf numFmtId="199" fontId="12" fillId="0" borderId="0" xfId="0" applyNumberFormat="1" applyFont="1" applyBorder="1" applyAlignment="1">
      <alignment horizontal="center"/>
    </xf>
    <xf numFmtId="0" fontId="12" fillId="0" borderId="32" xfId="0" applyFont="1" applyBorder="1" applyAlignment="1">
      <alignment/>
    </xf>
    <xf numFmtId="0" fontId="12" fillId="0" borderId="29" xfId="0" applyFont="1" applyBorder="1" applyAlignment="1">
      <alignment/>
    </xf>
    <xf numFmtId="0" fontId="12" fillId="0" borderId="0" xfId="0" applyFont="1" applyBorder="1" applyAlignment="1">
      <alignment/>
    </xf>
    <xf numFmtId="43" fontId="12" fillId="0" borderId="14" xfId="38" applyFont="1" applyFill="1" applyBorder="1" applyAlignment="1">
      <alignment/>
    </xf>
    <xf numFmtId="43" fontId="12" fillId="0" borderId="13" xfId="38" applyFont="1" applyFill="1" applyBorder="1" applyAlignment="1">
      <alignment/>
    </xf>
    <xf numFmtId="0" fontId="12" fillId="0" borderId="0" xfId="0" applyFont="1" applyFill="1" applyAlignment="1">
      <alignment/>
    </xf>
    <xf numFmtId="201" fontId="12" fillId="0" borderId="13" xfId="0" applyNumberFormat="1" applyFont="1" applyFill="1" applyBorder="1" applyAlignment="1">
      <alignment horizontal="center"/>
    </xf>
    <xf numFmtId="43" fontId="12" fillId="0" borderId="0" xfId="38" applyFont="1" applyFill="1" applyBorder="1" applyAlignment="1">
      <alignment/>
    </xf>
    <xf numFmtId="43" fontId="12" fillId="0" borderId="0" xfId="0" applyNumberFormat="1" applyFont="1" applyAlignment="1">
      <alignment/>
    </xf>
    <xf numFmtId="43" fontId="12" fillId="0" borderId="0" xfId="38" applyFont="1" applyAlignment="1">
      <alignment/>
    </xf>
    <xf numFmtId="43" fontId="12" fillId="0" borderId="15" xfId="38" applyFont="1" applyFill="1" applyBorder="1" applyAlignment="1">
      <alignment/>
    </xf>
    <xf numFmtId="0" fontId="12" fillId="0" borderId="0" xfId="0" applyFont="1" applyAlignment="1">
      <alignment horizontal="left"/>
    </xf>
    <xf numFmtId="0" fontId="12" fillId="0" borderId="21" xfId="0" applyFont="1" applyBorder="1" applyAlignment="1">
      <alignment horizontal="center"/>
    </xf>
    <xf numFmtId="43" fontId="12" fillId="0" borderId="13" xfId="38" applyFont="1" applyFill="1" applyBorder="1" applyAlignment="1">
      <alignment horizontal="center"/>
    </xf>
    <xf numFmtId="0" fontId="12" fillId="0" borderId="0" xfId="0" applyFont="1" applyAlignment="1">
      <alignment horizontal="left" indent="1"/>
    </xf>
    <xf numFmtId="43" fontId="12" fillId="0" borderId="21" xfId="0" applyNumberFormat="1" applyFont="1" applyBorder="1" applyAlignment="1">
      <alignment horizontal="center"/>
    </xf>
    <xf numFmtId="43" fontId="12" fillId="0" borderId="13" xfId="38" applyFont="1" applyBorder="1" applyAlignment="1">
      <alignment horizontal="center"/>
    </xf>
    <xf numFmtId="0" fontId="12" fillId="0" borderId="21" xfId="0" applyFont="1" applyBorder="1" applyAlignment="1">
      <alignment/>
    </xf>
    <xf numFmtId="0" fontId="12" fillId="0" borderId="0" xfId="0" applyFont="1" applyFill="1" applyAlignment="1">
      <alignment horizontal="left" indent="1"/>
    </xf>
    <xf numFmtId="201" fontId="12" fillId="0" borderId="18" xfId="0" applyNumberFormat="1" applyFont="1" applyFill="1" applyBorder="1" applyAlignment="1">
      <alignment horizontal="center"/>
    </xf>
    <xf numFmtId="43" fontId="12" fillId="0" borderId="11" xfId="38" applyFont="1" applyFill="1" applyBorder="1" applyAlignment="1">
      <alignment/>
    </xf>
    <xf numFmtId="0" fontId="12" fillId="0" borderId="21" xfId="0" applyFont="1" applyFill="1" applyBorder="1" applyAlignment="1">
      <alignment/>
    </xf>
    <xf numFmtId="43" fontId="12" fillId="0" borderId="10" xfId="38" applyFont="1" applyFill="1" applyBorder="1" applyAlignment="1">
      <alignment/>
    </xf>
    <xf numFmtId="0" fontId="12" fillId="0" borderId="0" xfId="0" applyFont="1" applyAlignment="1">
      <alignment/>
    </xf>
    <xf numFmtId="43" fontId="12" fillId="0" borderId="10" xfId="38" applyFont="1" applyBorder="1" applyAlignment="1">
      <alignment/>
    </xf>
    <xf numFmtId="0" fontId="12" fillId="0" borderId="0" xfId="0" applyFont="1" applyAlignment="1">
      <alignment horizontal="center"/>
    </xf>
    <xf numFmtId="43" fontId="12" fillId="0" borderId="24" xfId="38" applyFont="1" applyBorder="1" applyAlignment="1">
      <alignment/>
    </xf>
    <xf numFmtId="0" fontId="12" fillId="0" borderId="18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4" fillId="0" borderId="0" xfId="0" applyFont="1" applyFill="1" applyAlignment="1">
      <alignment/>
    </xf>
    <xf numFmtId="0" fontId="12" fillId="0" borderId="10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11" xfId="0" applyFont="1" applyFill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2" fillId="0" borderId="11" xfId="0" applyFont="1" applyBorder="1" applyAlignment="1">
      <alignment horizontal="left"/>
    </xf>
    <xf numFmtId="201" fontId="12" fillId="0" borderId="11" xfId="0" applyNumberFormat="1" applyFont="1" applyBorder="1" applyAlignment="1">
      <alignment horizontal="center"/>
    </xf>
    <xf numFmtId="43" fontId="12" fillId="0" borderId="11" xfId="38" applyFont="1" applyBorder="1" applyAlignment="1">
      <alignment horizontal="center"/>
    </xf>
    <xf numFmtId="43" fontId="12" fillId="0" borderId="11" xfId="38" applyFont="1" applyFill="1" applyBorder="1" applyAlignment="1">
      <alignment horizontal="center"/>
    </xf>
    <xf numFmtId="0" fontId="12" fillId="0" borderId="18" xfId="0" applyFont="1" applyBorder="1" applyAlignment="1">
      <alignment horizontal="left"/>
    </xf>
    <xf numFmtId="201" fontId="12" fillId="0" borderId="18" xfId="0" applyNumberFormat="1" applyFont="1" applyBorder="1" applyAlignment="1">
      <alignment horizontal="center"/>
    </xf>
    <xf numFmtId="43" fontId="12" fillId="0" borderId="18" xfId="38" applyFont="1" applyBorder="1" applyAlignment="1">
      <alignment/>
    </xf>
    <xf numFmtId="43" fontId="12" fillId="0" borderId="18" xfId="38" applyFont="1" applyFill="1" applyBorder="1" applyAlignment="1">
      <alignment/>
    </xf>
    <xf numFmtId="0" fontId="12" fillId="0" borderId="11" xfId="0" applyFont="1" applyBorder="1" applyAlignment="1">
      <alignment/>
    </xf>
    <xf numFmtId="43" fontId="12" fillId="0" borderId="24" xfId="38" applyFont="1" applyFill="1" applyBorder="1" applyAlignment="1">
      <alignment/>
    </xf>
    <xf numFmtId="201" fontId="12" fillId="0" borderId="0" xfId="0" applyNumberFormat="1" applyFont="1" applyBorder="1" applyAlignment="1">
      <alignment horizontal="center"/>
    </xf>
    <xf numFmtId="0" fontId="4" fillId="0" borderId="0" xfId="0" applyFont="1" applyFill="1" applyBorder="1" applyAlignment="1">
      <alignment/>
    </xf>
    <xf numFmtId="49" fontId="12" fillId="0" borderId="0" xfId="0" applyNumberFormat="1" applyFont="1" applyAlignment="1">
      <alignment horizontal="center"/>
    </xf>
    <xf numFmtId="206" fontId="12" fillId="0" borderId="0" xfId="38" applyNumberFormat="1" applyFont="1" applyAlignment="1">
      <alignment/>
    </xf>
    <xf numFmtId="206" fontId="12" fillId="0" borderId="0" xfId="38" applyNumberFormat="1" applyFont="1" applyFill="1" applyAlignment="1">
      <alignment/>
    </xf>
    <xf numFmtId="49" fontId="12" fillId="0" borderId="11" xfId="0" applyNumberFormat="1" applyFont="1" applyBorder="1" applyAlignment="1">
      <alignment horizontal="center"/>
    </xf>
    <xf numFmtId="0" fontId="15" fillId="0" borderId="33" xfId="0" applyFont="1" applyBorder="1" applyAlignment="1">
      <alignment/>
    </xf>
    <xf numFmtId="49" fontId="12" fillId="0" borderId="33" xfId="0" applyNumberFormat="1" applyFont="1" applyBorder="1" applyAlignment="1">
      <alignment horizontal="center"/>
    </xf>
    <xf numFmtId="206" fontId="12" fillId="0" borderId="33" xfId="38" applyNumberFormat="1" applyFont="1" applyBorder="1" applyAlignment="1">
      <alignment/>
    </xf>
    <xf numFmtId="206" fontId="12" fillId="0" borderId="33" xfId="38" applyNumberFormat="1" applyFont="1" applyFill="1" applyBorder="1" applyAlignment="1">
      <alignment/>
    </xf>
    <xf numFmtId="0" fontId="12" fillId="0" borderId="34" xfId="0" applyFont="1" applyBorder="1" applyAlignment="1">
      <alignment/>
    </xf>
    <xf numFmtId="49" fontId="12" fillId="0" borderId="34" xfId="0" applyNumberFormat="1" applyFont="1" applyBorder="1" applyAlignment="1">
      <alignment horizontal="center"/>
    </xf>
    <xf numFmtId="206" fontId="12" fillId="0" borderId="34" xfId="38" applyNumberFormat="1" applyFont="1" applyBorder="1" applyAlignment="1">
      <alignment/>
    </xf>
    <xf numFmtId="206" fontId="12" fillId="0" borderId="34" xfId="38" applyNumberFormat="1" applyFont="1" applyFill="1" applyBorder="1" applyAlignment="1">
      <alignment/>
    </xf>
    <xf numFmtId="0" fontId="12" fillId="0" borderId="35" xfId="0" applyFont="1" applyBorder="1" applyAlignment="1">
      <alignment/>
    </xf>
    <xf numFmtId="49" fontId="12" fillId="0" borderId="35" xfId="0" applyNumberFormat="1" applyFont="1" applyBorder="1" applyAlignment="1">
      <alignment horizontal="center"/>
    </xf>
    <xf numFmtId="206" fontId="12" fillId="0" borderId="35" xfId="38" applyNumberFormat="1" applyFont="1" applyBorder="1" applyAlignment="1">
      <alignment/>
    </xf>
    <xf numFmtId="206" fontId="12" fillId="0" borderId="35" xfId="38" applyNumberFormat="1" applyFont="1" applyFill="1" applyBorder="1" applyAlignment="1">
      <alignment/>
    </xf>
    <xf numFmtId="0" fontId="15" fillId="0" borderId="11" xfId="0" applyFont="1" applyBorder="1" applyAlignment="1">
      <alignment horizontal="center"/>
    </xf>
    <xf numFmtId="206" fontId="6" fillId="0" borderId="11" xfId="38" applyNumberFormat="1" applyFont="1" applyBorder="1" applyAlignment="1">
      <alignment horizontal="center"/>
    </xf>
    <xf numFmtId="206" fontId="6" fillId="0" borderId="11" xfId="38" applyNumberFormat="1" applyFont="1" applyBorder="1" applyAlignment="1">
      <alignment/>
    </xf>
    <xf numFmtId="206" fontId="6" fillId="0" borderId="11" xfId="38" applyNumberFormat="1" applyFont="1" applyFill="1" applyBorder="1" applyAlignment="1">
      <alignment horizontal="center"/>
    </xf>
    <xf numFmtId="206" fontId="6" fillId="0" borderId="11" xfId="38" applyNumberFormat="1" applyFont="1" applyFill="1" applyBorder="1" applyAlignment="1">
      <alignment/>
    </xf>
    <xf numFmtId="0" fontId="15" fillId="0" borderId="33" xfId="0" applyFont="1" applyBorder="1" applyAlignment="1">
      <alignment horizontal="left"/>
    </xf>
    <xf numFmtId="43" fontId="12" fillId="0" borderId="34" xfId="38" applyFont="1" applyBorder="1" applyAlignment="1">
      <alignment horizontal="justify"/>
    </xf>
    <xf numFmtId="43" fontId="12" fillId="0" borderId="35" xfId="38" applyFont="1" applyBorder="1" applyAlignment="1">
      <alignment horizontal="justify"/>
    </xf>
    <xf numFmtId="0" fontId="15" fillId="0" borderId="18" xfId="0" applyFont="1" applyBorder="1" applyAlignment="1">
      <alignment horizontal="center"/>
    </xf>
    <xf numFmtId="49" fontId="12" fillId="0" borderId="18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22" xfId="0" applyFont="1" applyBorder="1" applyAlignment="1">
      <alignment/>
    </xf>
    <xf numFmtId="43" fontId="6" fillId="0" borderId="22" xfId="0" applyNumberFormat="1" applyFont="1" applyBorder="1" applyAlignment="1">
      <alignment horizontal="right"/>
    </xf>
    <xf numFmtId="0" fontId="4" fillId="0" borderId="22" xfId="0" applyFont="1" applyBorder="1" applyAlignment="1">
      <alignment/>
    </xf>
    <xf numFmtId="43" fontId="4" fillId="0" borderId="22" xfId="38" applyFont="1" applyBorder="1" applyAlignment="1">
      <alignment horizontal="right"/>
    </xf>
    <xf numFmtId="43" fontId="6" fillId="0" borderId="22" xfId="38" applyFont="1" applyBorder="1" applyAlignment="1">
      <alignment horizontal="right"/>
    </xf>
    <xf numFmtId="43" fontId="4" fillId="0" borderId="0" xfId="0" applyNumberFormat="1" applyFont="1" applyAlignment="1">
      <alignment/>
    </xf>
    <xf numFmtId="43" fontId="6" fillId="0" borderId="22" xfId="38" applyFont="1" applyBorder="1" applyAlignment="1">
      <alignment/>
    </xf>
    <xf numFmtId="43" fontId="4" fillId="0" borderId="22" xfId="38" applyFont="1" applyFill="1" applyBorder="1" applyAlignment="1">
      <alignment/>
    </xf>
    <xf numFmtId="43" fontId="4" fillId="0" borderId="22" xfId="38" applyFont="1" applyBorder="1" applyAlignment="1">
      <alignment/>
    </xf>
    <xf numFmtId="43" fontId="4" fillId="0" borderId="20" xfId="38" applyFont="1" applyBorder="1" applyAlignment="1">
      <alignment horizontal="right"/>
    </xf>
    <xf numFmtId="43" fontId="6" fillId="0" borderId="23" xfId="38" applyFont="1" applyBorder="1" applyAlignment="1">
      <alignment/>
    </xf>
    <xf numFmtId="43" fontId="6" fillId="0" borderId="0" xfId="38" applyFont="1" applyBorder="1" applyAlignment="1">
      <alignment/>
    </xf>
    <xf numFmtId="43" fontId="4" fillId="0" borderId="28" xfId="38" applyFont="1" applyBorder="1" applyAlignment="1">
      <alignment/>
    </xf>
    <xf numFmtId="43" fontId="4" fillId="0" borderId="0" xfId="38" applyFont="1" applyBorder="1" applyAlignment="1">
      <alignment/>
    </xf>
    <xf numFmtId="43" fontId="4" fillId="0" borderId="17" xfId="38" applyFont="1" applyBorder="1" applyAlignment="1">
      <alignment/>
    </xf>
    <xf numFmtId="0" fontId="4" fillId="0" borderId="36" xfId="0" applyFont="1" applyBorder="1" applyAlignment="1">
      <alignment/>
    </xf>
    <xf numFmtId="43" fontId="4" fillId="0" borderId="36" xfId="38" applyFont="1" applyBorder="1" applyAlignment="1">
      <alignment/>
    </xf>
    <xf numFmtId="0" fontId="4" fillId="0" borderId="37" xfId="0" applyFont="1" applyBorder="1" applyAlignment="1">
      <alignment/>
    </xf>
    <xf numFmtId="43" fontId="4" fillId="0" borderId="37" xfId="38" applyFont="1" applyBorder="1" applyAlignment="1">
      <alignment/>
    </xf>
    <xf numFmtId="0" fontId="6" fillId="33" borderId="0" xfId="0" applyFont="1" applyFill="1" applyAlignment="1">
      <alignment/>
    </xf>
    <xf numFmtId="43" fontId="6" fillId="33" borderId="0" xfId="38" applyFont="1" applyFill="1" applyAlignment="1">
      <alignment/>
    </xf>
    <xf numFmtId="43" fontId="6" fillId="33" borderId="38" xfId="38" applyFont="1" applyFill="1" applyBorder="1" applyAlignment="1">
      <alignment/>
    </xf>
    <xf numFmtId="43" fontId="6" fillId="0" borderId="14" xfId="38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5" xfId="0" applyFont="1" applyBorder="1" applyAlignment="1">
      <alignment/>
    </xf>
    <xf numFmtId="43" fontId="6" fillId="0" borderId="0" xfId="38" applyFont="1" applyAlignment="1">
      <alignment horizontal="center"/>
    </xf>
    <xf numFmtId="0" fontId="4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43" fontId="16" fillId="0" borderId="0" xfId="38" applyFont="1" applyAlignment="1">
      <alignment horizontal="center"/>
    </xf>
    <xf numFmtId="15" fontId="4" fillId="0" borderId="0" xfId="0" applyNumberFormat="1" applyFont="1" applyAlignment="1">
      <alignment horizontal="center"/>
    </xf>
    <xf numFmtId="43" fontId="4" fillId="0" borderId="0" xfId="0" applyNumberFormat="1" applyFont="1" applyAlignment="1">
      <alignment horizontal="center"/>
    </xf>
    <xf numFmtId="43" fontId="16" fillId="0" borderId="0" xfId="38" applyFont="1" applyAlignment="1">
      <alignment horizontal="right"/>
    </xf>
    <xf numFmtId="49" fontId="4" fillId="0" borderId="0" xfId="0" applyNumberFormat="1" applyFont="1" applyAlignment="1">
      <alignment horizontal="center"/>
    </xf>
    <xf numFmtId="43" fontId="4" fillId="0" borderId="0" xfId="38" applyFont="1" applyAlignment="1">
      <alignment horizontal="right"/>
    </xf>
    <xf numFmtId="43" fontId="4" fillId="0" borderId="0" xfId="38" applyFont="1" applyAlignment="1">
      <alignment horizontal="center"/>
    </xf>
    <xf numFmtId="49" fontId="6" fillId="0" borderId="0" xfId="38" applyNumberFormat="1" applyFont="1" applyAlignment="1">
      <alignment/>
    </xf>
    <xf numFmtId="43" fontId="6" fillId="0" borderId="0" xfId="38" applyFont="1" applyAlignment="1">
      <alignment/>
    </xf>
    <xf numFmtId="43" fontId="4" fillId="0" borderId="17" xfId="0" applyNumberFormat="1" applyFont="1" applyBorder="1" applyAlignment="1">
      <alignment/>
    </xf>
    <xf numFmtId="43" fontId="4" fillId="0" borderId="20" xfId="38" applyFont="1" applyBorder="1" applyAlignment="1">
      <alignment/>
    </xf>
    <xf numFmtId="0" fontId="11" fillId="0" borderId="0" xfId="0" applyFont="1" applyAlignment="1">
      <alignment/>
    </xf>
    <xf numFmtId="0" fontId="13" fillId="0" borderId="0" xfId="0" applyFont="1" applyAlignment="1">
      <alignment horizontal="center"/>
    </xf>
    <xf numFmtId="43" fontId="13" fillId="0" borderId="0" xfId="38" applyFont="1" applyBorder="1" applyAlignment="1">
      <alignment/>
    </xf>
    <xf numFmtId="43" fontId="13" fillId="0" borderId="0" xfId="38" applyFont="1" applyAlignment="1">
      <alignment/>
    </xf>
    <xf numFmtId="0" fontId="17" fillId="0" borderId="0" xfId="0" applyFont="1" applyAlignment="1">
      <alignment horizontal="center"/>
    </xf>
    <xf numFmtId="43" fontId="13" fillId="0" borderId="17" xfId="38" applyFont="1" applyBorder="1" applyAlignment="1">
      <alignment/>
    </xf>
    <xf numFmtId="43" fontId="4" fillId="0" borderId="25" xfId="38" applyFont="1" applyBorder="1" applyAlignment="1">
      <alignment/>
    </xf>
    <xf numFmtId="0" fontId="18" fillId="0" borderId="0" xfId="0" applyFont="1" applyAlignment="1">
      <alignment/>
    </xf>
    <xf numFmtId="43" fontId="18" fillId="0" borderId="0" xfId="38" applyFont="1" applyAlignment="1">
      <alignment/>
    </xf>
    <xf numFmtId="0" fontId="4" fillId="0" borderId="0" xfId="0" applyFont="1" applyAlignment="1">
      <alignment horizontal="left"/>
    </xf>
    <xf numFmtId="49" fontId="18" fillId="0" borderId="0" xfId="0" applyNumberFormat="1" applyFont="1" applyAlignment="1">
      <alignment horizontal="center"/>
    </xf>
    <xf numFmtId="0" fontId="18" fillId="0" borderId="14" xfId="0" applyFont="1" applyBorder="1" applyAlignment="1">
      <alignment/>
    </xf>
    <xf numFmtId="43" fontId="18" fillId="0" borderId="0" xfId="38" applyFont="1" applyAlignment="1">
      <alignment horizontal="center"/>
    </xf>
    <xf numFmtId="0" fontId="4" fillId="0" borderId="0" xfId="0" applyFont="1" applyAlignment="1">
      <alignment/>
    </xf>
    <xf numFmtId="43" fontId="4" fillId="0" borderId="11" xfId="38" applyFont="1" applyBorder="1" applyAlignment="1">
      <alignment horizontal="center"/>
    </xf>
    <xf numFmtId="0" fontId="4" fillId="0" borderId="11" xfId="0" applyFont="1" applyBorder="1" applyAlignment="1">
      <alignment/>
    </xf>
    <xf numFmtId="43" fontId="4" fillId="0" borderId="11" xfId="38" applyFont="1" applyBorder="1" applyAlignment="1">
      <alignment/>
    </xf>
    <xf numFmtId="0" fontId="4" fillId="0" borderId="25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43" fontId="4" fillId="0" borderId="10" xfId="38" applyFont="1" applyBorder="1" applyAlignment="1">
      <alignment horizontal="center"/>
    </xf>
    <xf numFmtId="0" fontId="6" fillId="0" borderId="39" xfId="0" applyFont="1" applyBorder="1" applyAlignment="1">
      <alignment/>
    </xf>
    <xf numFmtId="43" fontId="4" fillId="0" borderId="24" xfId="38" applyFont="1" applyBorder="1" applyAlignment="1">
      <alignment/>
    </xf>
    <xf numFmtId="0" fontId="6" fillId="0" borderId="21" xfId="0" applyFont="1" applyBorder="1" applyAlignment="1">
      <alignment/>
    </xf>
    <xf numFmtId="0" fontId="6" fillId="0" borderId="12" xfId="0" applyFont="1" applyBorder="1" applyAlignment="1">
      <alignment horizontal="right"/>
    </xf>
    <xf numFmtId="43" fontId="6" fillId="0" borderId="11" xfId="38" applyFont="1" applyBorder="1" applyAlignment="1">
      <alignment/>
    </xf>
    <xf numFmtId="43" fontId="6" fillId="0" borderId="31" xfId="38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0" xfId="0" applyFont="1" applyBorder="1" applyAlignment="1">
      <alignment/>
    </xf>
    <xf numFmtId="0" fontId="6" fillId="0" borderId="40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5" xfId="0" applyFont="1" applyBorder="1" applyAlignment="1">
      <alignment horizontal="left" vertical="center"/>
    </xf>
    <xf numFmtId="0" fontId="4" fillId="0" borderId="35" xfId="0" applyFont="1" applyBorder="1" applyAlignment="1">
      <alignment horizontal="center" vertical="center"/>
    </xf>
    <xf numFmtId="206" fontId="6" fillId="0" borderId="35" xfId="38" applyNumberFormat="1" applyFont="1" applyBorder="1" applyAlignment="1">
      <alignment horizontal="center" vertical="center"/>
    </xf>
    <xf numFmtId="0" fontId="19" fillId="0" borderId="35" xfId="0" applyFont="1" applyBorder="1" applyAlignment="1">
      <alignment horizontal="left" vertical="center"/>
    </xf>
    <xf numFmtId="206" fontId="4" fillId="0" borderId="35" xfId="38" applyNumberFormat="1" applyFont="1" applyBorder="1" applyAlignment="1">
      <alignment horizontal="center" vertical="center"/>
    </xf>
    <xf numFmtId="0" fontId="4" fillId="0" borderId="40" xfId="0" applyFont="1" applyBorder="1" applyAlignment="1">
      <alignment horizontal="left" vertical="center"/>
    </xf>
    <xf numFmtId="206" fontId="4" fillId="0" borderId="40" xfId="38" applyNumberFormat="1" applyFont="1" applyBorder="1" applyAlignment="1">
      <alignment horizontal="center" vertical="center"/>
    </xf>
    <xf numFmtId="206" fontId="6" fillId="0" borderId="40" xfId="38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left" vertical="center"/>
    </xf>
    <xf numFmtId="206" fontId="4" fillId="0" borderId="13" xfId="38" applyNumberFormat="1" applyFont="1" applyBorder="1" applyAlignment="1">
      <alignment horizontal="center" vertical="center"/>
    </xf>
    <xf numFmtId="206" fontId="6" fillId="0" borderId="13" xfId="38" applyNumberFormat="1" applyFont="1" applyBorder="1" applyAlignment="1">
      <alignment horizontal="center" vertical="center"/>
    </xf>
    <xf numFmtId="0" fontId="6" fillId="0" borderId="33" xfId="0" applyFont="1" applyBorder="1" applyAlignment="1">
      <alignment horizontal="center"/>
    </xf>
    <xf numFmtId="0" fontId="6" fillId="0" borderId="33" xfId="0" applyFont="1" applyBorder="1" applyAlignment="1">
      <alignment/>
    </xf>
    <xf numFmtId="206" fontId="4" fillId="0" borderId="33" xfId="38" applyNumberFormat="1" applyFont="1" applyBorder="1" applyAlignment="1">
      <alignment/>
    </xf>
    <xf numFmtId="206" fontId="4" fillId="0" borderId="33" xfId="38" applyNumberFormat="1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19" fillId="0" borderId="34" xfId="0" applyFont="1" applyBorder="1" applyAlignment="1">
      <alignment/>
    </xf>
    <xf numFmtId="206" fontId="4" fillId="0" borderId="34" xfId="38" applyNumberFormat="1" applyFont="1" applyBorder="1" applyAlignment="1">
      <alignment/>
    </xf>
    <xf numFmtId="206" fontId="4" fillId="0" borderId="34" xfId="38" applyNumberFormat="1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206" fontId="4" fillId="0" borderId="40" xfId="38" applyNumberFormat="1" applyFont="1" applyBorder="1" applyAlignment="1">
      <alignment/>
    </xf>
    <xf numFmtId="206" fontId="4" fillId="0" borderId="40" xfId="38" applyNumberFormat="1" applyFont="1" applyBorder="1" applyAlignment="1">
      <alignment horizontal="center"/>
    </xf>
    <xf numFmtId="206" fontId="6" fillId="0" borderId="15" xfId="0" applyNumberFormat="1" applyFont="1" applyBorder="1" applyAlignment="1">
      <alignment/>
    </xf>
    <xf numFmtId="206" fontId="6" fillId="0" borderId="15" xfId="38" applyNumberFormat="1" applyFont="1" applyBorder="1" applyAlignment="1">
      <alignment horizontal="center"/>
    </xf>
    <xf numFmtId="206" fontId="4" fillId="0" borderId="0" xfId="38" applyNumberFormat="1" applyFont="1" applyAlignment="1">
      <alignment/>
    </xf>
    <xf numFmtId="0" fontId="20" fillId="0" borderId="0" xfId="0" applyFont="1" applyAlignment="1">
      <alignment/>
    </xf>
    <xf numFmtId="43" fontId="8" fillId="0" borderId="0" xfId="38" applyFont="1" applyFill="1" applyAlignment="1">
      <alignment/>
    </xf>
    <xf numFmtId="0" fontId="8" fillId="0" borderId="24" xfId="0" applyFont="1" applyFill="1" applyBorder="1" applyAlignment="1">
      <alignment horizontal="center"/>
    </xf>
    <xf numFmtId="200" fontId="8" fillId="0" borderId="39" xfId="0" applyNumberFormat="1" applyFont="1" applyFill="1" applyBorder="1" applyAlignment="1">
      <alignment horizontal="center"/>
    </xf>
    <xf numFmtId="200" fontId="8" fillId="0" borderId="11" xfId="0" applyNumberFormat="1" applyFont="1" applyFill="1" applyBorder="1" applyAlignment="1">
      <alignment horizontal="center"/>
    </xf>
    <xf numFmtId="200" fontId="8" fillId="0" borderId="24" xfId="0" applyNumberFormat="1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200" fontId="8" fillId="0" borderId="27" xfId="0" applyNumberFormat="1" applyFont="1" applyFill="1" applyBorder="1" applyAlignment="1">
      <alignment horizontal="center"/>
    </xf>
    <xf numFmtId="200" fontId="8" fillId="0" borderId="19" xfId="0" applyNumberFormat="1" applyFont="1" applyFill="1" applyBorder="1" applyAlignment="1">
      <alignment horizontal="center"/>
    </xf>
    <xf numFmtId="200" fontId="8" fillId="0" borderId="18" xfId="0" applyNumberFormat="1" applyFont="1" applyFill="1" applyBorder="1" applyAlignment="1">
      <alignment horizontal="center"/>
    </xf>
    <xf numFmtId="201" fontId="8" fillId="0" borderId="11" xfId="0" applyNumberFormat="1" applyFont="1" applyFill="1" applyBorder="1" applyAlignment="1">
      <alignment horizontal="left"/>
    </xf>
    <xf numFmtId="43" fontId="8" fillId="0" borderId="11" xfId="38" applyFont="1" applyFill="1" applyBorder="1" applyAlignment="1">
      <alignment horizontal="center"/>
    </xf>
    <xf numFmtId="201" fontId="8" fillId="0" borderId="11" xfId="0" applyNumberFormat="1" applyFont="1" applyFill="1" applyBorder="1" applyAlignment="1">
      <alignment horizontal="center"/>
    </xf>
    <xf numFmtId="0" fontId="9" fillId="0" borderId="0" xfId="0" applyFont="1" applyFill="1" applyAlignment="1">
      <alignment/>
    </xf>
    <xf numFmtId="43" fontId="8" fillId="0" borderId="0" xfId="0" applyNumberFormat="1" applyFont="1" applyFill="1" applyAlignment="1">
      <alignment/>
    </xf>
    <xf numFmtId="0" fontId="8" fillId="0" borderId="0" xfId="0" applyFont="1" applyFill="1" applyBorder="1" applyAlignment="1">
      <alignment/>
    </xf>
    <xf numFmtId="0" fontId="9" fillId="0" borderId="0" xfId="0" applyFont="1" applyFill="1" applyAlignment="1">
      <alignment horizontal="left"/>
    </xf>
    <xf numFmtId="201" fontId="8" fillId="34" borderId="11" xfId="0" applyNumberFormat="1" applyFont="1" applyFill="1" applyBorder="1" applyAlignment="1">
      <alignment horizontal="left"/>
    </xf>
    <xf numFmtId="43" fontId="8" fillId="34" borderId="11" xfId="38" applyFont="1" applyFill="1" applyBorder="1" applyAlignment="1">
      <alignment horizontal="center"/>
    </xf>
    <xf numFmtId="0" fontId="8" fillId="34" borderId="11" xfId="0" applyFont="1" applyFill="1" applyBorder="1" applyAlignment="1">
      <alignment/>
    </xf>
    <xf numFmtId="43" fontId="8" fillId="34" borderId="11" xfId="38" applyFont="1" applyFill="1" applyBorder="1" applyAlignment="1">
      <alignment/>
    </xf>
    <xf numFmtId="201" fontId="8" fillId="35" borderId="11" xfId="0" applyNumberFormat="1" applyFont="1" applyFill="1" applyBorder="1" applyAlignment="1">
      <alignment horizontal="left"/>
    </xf>
    <xf numFmtId="43" fontId="8" fillId="35" borderId="11" xfId="38" applyFont="1" applyFill="1" applyBorder="1" applyAlignment="1">
      <alignment horizontal="center"/>
    </xf>
    <xf numFmtId="0" fontId="8" fillId="35" borderId="11" xfId="0" applyFont="1" applyFill="1" applyBorder="1" applyAlignment="1">
      <alignment/>
    </xf>
    <xf numFmtId="43" fontId="8" fillId="35" borderId="15" xfId="38" applyFont="1" applyFill="1" applyBorder="1" applyAlignment="1">
      <alignment/>
    </xf>
    <xf numFmtId="0" fontId="12" fillId="36" borderId="11" xfId="0" applyFont="1" applyFill="1" applyBorder="1" applyAlignment="1">
      <alignment horizontal="center"/>
    </xf>
    <xf numFmtId="43" fontId="12" fillId="36" borderId="11" xfId="38" applyFont="1" applyFill="1" applyBorder="1" applyAlignment="1">
      <alignment horizontal="center"/>
    </xf>
    <xf numFmtId="43" fontId="12" fillId="36" borderId="11" xfId="38" applyFont="1" applyFill="1" applyBorder="1" applyAlignment="1">
      <alignment/>
    </xf>
    <xf numFmtId="43" fontId="12" fillId="36" borderId="18" xfId="38" applyFont="1" applyFill="1" applyBorder="1" applyAlignment="1">
      <alignment/>
    </xf>
    <xf numFmtId="43" fontId="12" fillId="36" borderId="24" xfId="38" applyFont="1" applyFill="1" applyBorder="1" applyAlignment="1">
      <alignment/>
    </xf>
    <xf numFmtId="43" fontId="12" fillId="36" borderId="15" xfId="38" applyFont="1" applyFill="1" applyBorder="1" applyAlignment="1">
      <alignment/>
    </xf>
    <xf numFmtId="43" fontId="13" fillId="0" borderId="23" xfId="38" applyFont="1" applyBorder="1" applyAlignment="1">
      <alignment/>
    </xf>
    <xf numFmtId="49" fontId="4" fillId="0" borderId="0" xfId="0" applyNumberFormat="1" applyFont="1" applyAlignment="1">
      <alignment horizontal="left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 horizontal="left" indent="2"/>
    </xf>
    <xf numFmtId="43" fontId="13" fillId="0" borderId="20" xfId="38" applyFont="1" applyBorder="1" applyAlignment="1">
      <alignment/>
    </xf>
    <xf numFmtId="0" fontId="6" fillId="0" borderId="0" xfId="0" applyFont="1" applyBorder="1" applyAlignment="1">
      <alignment horizontal="right"/>
    </xf>
    <xf numFmtId="49" fontId="12" fillId="0" borderId="13" xfId="0" applyNumberFormat="1" applyFont="1" applyBorder="1" applyAlignment="1">
      <alignment horizontal="center"/>
    </xf>
    <xf numFmtId="206" fontId="12" fillId="0" borderId="13" xfId="38" applyNumberFormat="1" applyFont="1" applyBorder="1" applyAlignment="1">
      <alignment/>
    </xf>
    <xf numFmtId="206" fontId="12" fillId="0" borderId="13" xfId="38" applyNumberFormat="1" applyFont="1" applyFill="1" applyBorder="1" applyAlignment="1">
      <alignment/>
    </xf>
    <xf numFmtId="0" fontId="21" fillId="0" borderId="35" xfId="0" applyFont="1" applyBorder="1" applyAlignment="1">
      <alignment horizontal="left" vertical="center"/>
    </xf>
    <xf numFmtId="0" fontId="21" fillId="0" borderId="40" xfId="0" applyFont="1" applyBorder="1" applyAlignment="1">
      <alignment horizontal="left" vertical="center"/>
    </xf>
    <xf numFmtId="0" fontId="4" fillId="0" borderId="13" xfId="0" applyFont="1" applyBorder="1" applyAlignment="1">
      <alignment/>
    </xf>
    <xf numFmtId="43" fontId="4" fillId="0" borderId="17" xfId="38" applyFont="1" applyBorder="1" applyAlignment="1">
      <alignment horizontal="right"/>
    </xf>
    <xf numFmtId="49" fontId="22" fillId="0" borderId="0" xfId="0" applyNumberFormat="1" applyFont="1" applyAlignment="1">
      <alignment horizontal="right"/>
    </xf>
    <xf numFmtId="0" fontId="4" fillId="0" borderId="13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6" fillId="0" borderId="25" xfId="0" applyFont="1" applyBorder="1" applyAlignment="1">
      <alignment horizontal="left"/>
    </xf>
    <xf numFmtId="0" fontId="6" fillId="0" borderId="39" xfId="0" applyFont="1" applyBorder="1" applyAlignment="1">
      <alignment horizontal="left"/>
    </xf>
    <xf numFmtId="0" fontId="9" fillId="0" borderId="0" xfId="0" applyFont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9" fillId="0" borderId="25" xfId="0" applyFont="1" applyBorder="1" applyAlignment="1">
      <alignment horizontal="left"/>
    </xf>
    <xf numFmtId="0" fontId="9" fillId="0" borderId="39" xfId="0" applyFont="1" applyBorder="1" applyAlignment="1">
      <alignment horizontal="left"/>
    </xf>
    <xf numFmtId="0" fontId="8" fillId="0" borderId="22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1" fillId="0" borderId="25" xfId="0" applyFont="1" applyBorder="1" applyAlignment="1">
      <alignment horizontal="left"/>
    </xf>
    <xf numFmtId="0" fontId="11" fillId="0" borderId="39" xfId="0" applyFont="1" applyBorder="1" applyAlignment="1">
      <alignment horizontal="left"/>
    </xf>
    <xf numFmtId="0" fontId="11" fillId="0" borderId="25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41" xfId="0" applyFont="1" applyBorder="1" applyAlignment="1">
      <alignment horizontal="center"/>
    </xf>
    <xf numFmtId="0" fontId="12" fillId="0" borderId="42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12" fillId="0" borderId="11" xfId="0" applyFont="1" applyFill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12" fillId="0" borderId="10" xfId="0" applyFont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206" fontId="12" fillId="0" borderId="11" xfId="38" applyNumberFormat="1" applyFont="1" applyBorder="1" applyAlignment="1">
      <alignment horizontal="center"/>
    </xf>
    <xf numFmtId="206" fontId="12" fillId="0" borderId="11" xfId="38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9" fillId="0" borderId="0" xfId="0" applyFont="1" applyFill="1" applyAlignment="1">
      <alignment horizontal="center"/>
    </xf>
    <xf numFmtId="0" fontId="9" fillId="0" borderId="17" xfId="0" applyFont="1" applyFill="1" applyBorder="1" applyAlignment="1">
      <alignment horizontal="center"/>
    </xf>
    <xf numFmtId="200" fontId="8" fillId="0" borderId="12" xfId="0" applyNumberFormat="1" applyFont="1" applyFill="1" applyBorder="1" applyAlignment="1">
      <alignment horizontal="center"/>
    </xf>
    <xf numFmtId="200" fontId="8" fillId="0" borderId="10" xfId="0" applyNumberFormat="1" applyFont="1" applyFill="1" applyBorder="1" applyAlignment="1">
      <alignment horizontal="center"/>
    </xf>
    <xf numFmtId="200" fontId="8" fillId="0" borderId="11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43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43" fontId="4" fillId="0" borderId="11" xfId="38" applyFont="1" applyBorder="1" applyAlignment="1">
      <alignment horizontal="center"/>
    </xf>
    <xf numFmtId="43" fontId="4" fillId="0" borderId="11" xfId="38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285750</xdr:rowOff>
    </xdr:from>
    <xdr:to>
      <xdr:col>0</xdr:col>
      <xdr:colOff>1600200</xdr:colOff>
      <xdr:row>3</xdr:row>
      <xdr:rowOff>238125</xdr:rowOff>
    </xdr:to>
    <xdr:sp>
      <xdr:nvSpPr>
        <xdr:cNvPr id="1" name="Rectangle 1"/>
        <xdr:cNvSpPr>
          <a:spLocks/>
        </xdr:cNvSpPr>
      </xdr:nvSpPr>
      <xdr:spPr>
        <a:xfrm>
          <a:off x="38100" y="762000"/>
          <a:ext cx="1562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การคลัง</a:t>
          </a:r>
        </a:p>
      </xdr:txBody>
    </xdr:sp>
    <xdr:clientData/>
  </xdr:twoCellAnchor>
  <xdr:twoCellAnchor>
    <xdr:from>
      <xdr:col>0</xdr:col>
      <xdr:colOff>0</xdr:colOff>
      <xdr:row>82</xdr:row>
      <xdr:rowOff>209550</xdr:rowOff>
    </xdr:from>
    <xdr:to>
      <xdr:col>0</xdr:col>
      <xdr:colOff>1314450</xdr:colOff>
      <xdr:row>83</xdr:row>
      <xdr:rowOff>200025</xdr:rowOff>
    </xdr:to>
    <xdr:sp>
      <xdr:nvSpPr>
        <xdr:cNvPr id="2" name="Rectangle 2"/>
        <xdr:cNvSpPr>
          <a:spLocks/>
        </xdr:cNvSpPr>
      </xdr:nvSpPr>
      <xdr:spPr>
        <a:xfrm>
          <a:off x="0" y="17916525"/>
          <a:ext cx="13144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การคลัง</a:t>
          </a:r>
        </a:p>
      </xdr:txBody>
    </xdr:sp>
    <xdr:clientData/>
  </xdr:twoCellAnchor>
  <xdr:twoCellAnchor>
    <xdr:from>
      <xdr:col>0</xdr:col>
      <xdr:colOff>180975</xdr:colOff>
      <xdr:row>38</xdr:row>
      <xdr:rowOff>190500</xdr:rowOff>
    </xdr:from>
    <xdr:to>
      <xdr:col>0</xdr:col>
      <xdr:colOff>952500</xdr:colOff>
      <xdr:row>39</xdr:row>
      <xdr:rowOff>200025</xdr:rowOff>
    </xdr:to>
    <xdr:sp>
      <xdr:nvSpPr>
        <xdr:cNvPr id="3" name="Rectangle 3"/>
        <xdr:cNvSpPr>
          <a:spLocks/>
        </xdr:cNvSpPr>
      </xdr:nvSpPr>
      <xdr:spPr>
        <a:xfrm>
          <a:off x="180975" y="9277350"/>
          <a:ext cx="771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การคลัง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142875</xdr:colOff>
      <xdr:row>7</xdr:row>
      <xdr:rowOff>0</xdr:rowOff>
    </xdr:from>
    <xdr:to>
      <xdr:col>4</xdr:col>
      <xdr:colOff>285750</xdr:colOff>
      <xdr:row>7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514725" y="1590675"/>
          <a:ext cx="142875" cy="0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142875</xdr:colOff>
      <xdr:row>9</xdr:row>
      <xdr:rowOff>0</xdr:rowOff>
    </xdr:from>
    <xdr:to>
      <xdr:col>4</xdr:col>
      <xdr:colOff>295275</xdr:colOff>
      <xdr:row>9</xdr:row>
      <xdr:rowOff>0</xdr:rowOff>
    </xdr:to>
    <xdr:sp>
      <xdr:nvSpPr>
        <xdr:cNvPr id="2" name="AutoShape 2"/>
        <xdr:cNvSpPr>
          <a:spLocks/>
        </xdr:cNvSpPr>
      </xdr:nvSpPr>
      <xdr:spPr>
        <a:xfrm>
          <a:off x="3514725" y="2085975"/>
          <a:ext cx="152400" cy="0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295275</xdr:colOff>
      <xdr:row>0</xdr:row>
      <xdr:rowOff>0</xdr:rowOff>
    </xdr:from>
    <xdr:to>
      <xdr:col>1</xdr:col>
      <xdr:colOff>2476500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95300" y="0"/>
          <a:ext cx="2181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ลงชื่อ........................................
</a:t>
          </a:r>
          <a:r>
            <a:rPr lang="en-US" cap="none" sz="1400" b="0" i="0" u="none" baseline="0">
              <a:solidFill>
                <a:srgbClr val="000000"/>
              </a:solidFill>
            </a:rPr>
            <a:t>     ( นายสยาม    สังข์ศร )
</a:t>
          </a:r>
          <a:r>
            <a:rPr lang="en-US" cap="none" sz="1400" b="0" i="0" u="none" baseline="0">
              <a:solidFill>
                <a:srgbClr val="000000"/>
              </a:solidFill>
            </a:rPr>
            <a:t>รักษาราชการหัวหน้าส่วนการคลัง</a:t>
          </a:r>
        </a:p>
      </xdr:txBody>
    </xdr:sp>
    <xdr:clientData/>
  </xdr:twoCellAnchor>
  <xdr:twoCellAnchor>
    <xdr:from>
      <xdr:col>2</xdr:col>
      <xdr:colOff>190500</xdr:colOff>
      <xdr:row>0</xdr:row>
      <xdr:rowOff>0</xdr:rowOff>
    </xdr:from>
    <xdr:to>
      <xdr:col>4</xdr:col>
      <xdr:colOff>447675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3333750" y="0"/>
          <a:ext cx="2257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ลงชื่อ........................................
</a:t>
          </a:r>
          <a:r>
            <a:rPr lang="en-US" cap="none" sz="1400" b="0" i="0" u="none" baseline="0">
              <a:solidFill>
                <a:srgbClr val="000000"/>
              </a:solidFill>
            </a:rPr>
            <a:t>     ( นายสยาม    สังข์ศร )
</a:t>
          </a:r>
          <a:r>
            <a:rPr lang="en-US" cap="none" sz="1400" b="0" i="0" u="none" baseline="0">
              <a:solidFill>
                <a:srgbClr val="000000"/>
              </a:solidFill>
            </a:rPr>
            <a:t>ปลัดองค์การบริหารส่วนตำบล</a:t>
          </a:r>
        </a:p>
      </xdr:txBody>
    </xdr:sp>
    <xdr:clientData/>
  </xdr:twoCellAnchor>
  <xdr:twoCellAnchor>
    <xdr:from>
      <xdr:col>4</xdr:col>
      <xdr:colOff>847725</xdr:colOff>
      <xdr:row>0</xdr:row>
      <xdr:rowOff>0</xdr:rowOff>
    </xdr:from>
    <xdr:to>
      <xdr:col>6</xdr:col>
      <xdr:colOff>1123950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5991225" y="0"/>
          <a:ext cx="2276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ลงชื่อ........................................
</a:t>
          </a:r>
          <a:r>
            <a:rPr lang="en-US" cap="none" sz="1400" b="0" i="0" u="none" baseline="0">
              <a:solidFill>
                <a:srgbClr val="000000"/>
              </a:solidFill>
            </a:rPr>
            <a:t>     ( นายสวิส   มุ่งกลาง )
</a:t>
          </a:r>
          <a:r>
            <a:rPr lang="en-US" cap="none" sz="1400" b="0" i="0" u="none" baseline="0">
              <a:solidFill>
                <a:srgbClr val="000000"/>
              </a:solidFill>
            </a:rPr>
            <a:t>นายกองค์การบริหารส่วนตำบลเมืองนาท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123825</xdr:colOff>
      <xdr:row>44</xdr:row>
      <xdr:rowOff>104775</xdr:rowOff>
    </xdr:from>
    <xdr:to>
      <xdr:col>4</xdr:col>
      <xdr:colOff>1390650</xdr:colOff>
      <xdr:row>47</xdr:row>
      <xdr:rowOff>38100</xdr:rowOff>
    </xdr:to>
    <xdr:sp>
      <xdr:nvSpPr>
        <xdr:cNvPr id="1" name="Rectangle 7"/>
        <xdr:cNvSpPr>
          <a:spLocks/>
        </xdr:cNvSpPr>
      </xdr:nvSpPr>
      <xdr:spPr>
        <a:xfrm>
          <a:off x="5534025" y="8820150"/>
          <a:ext cx="126682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ลงชื่อ....................ผู้จัดทำ
</a:t>
          </a:r>
          <a:r>
            <a:rPr lang="en-US" cap="none" sz="1200" b="0" i="0" u="none" baseline="0">
              <a:solidFill>
                <a:srgbClr val="000000"/>
              </a:solidFill>
            </a:rPr>
            <a:t>     ( นางวรรณา  กล้าแข็ง )</a:t>
          </a:r>
        </a:p>
      </xdr:txBody>
    </xdr:sp>
    <xdr:clientData/>
  </xdr:twoCellAnchor>
  <xdr:twoCellAnchor>
    <xdr:from>
      <xdr:col>0</xdr:col>
      <xdr:colOff>142875</xdr:colOff>
      <xdr:row>44</xdr:row>
      <xdr:rowOff>76200</xdr:rowOff>
    </xdr:from>
    <xdr:to>
      <xdr:col>1</xdr:col>
      <xdr:colOff>1466850</xdr:colOff>
      <xdr:row>48</xdr:row>
      <xdr:rowOff>123825</xdr:rowOff>
    </xdr:to>
    <xdr:sp>
      <xdr:nvSpPr>
        <xdr:cNvPr id="2" name="Rectangle 8"/>
        <xdr:cNvSpPr>
          <a:spLocks/>
        </xdr:cNvSpPr>
      </xdr:nvSpPr>
      <xdr:spPr>
        <a:xfrm>
          <a:off x="142875" y="8791575"/>
          <a:ext cx="1876425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ลงชื่อ........................................
</a:t>
          </a:r>
          <a:r>
            <a:rPr lang="en-US" cap="none" sz="1400" b="0" i="0" u="none" baseline="0">
              <a:solidFill>
                <a:srgbClr val="000000"/>
              </a:solidFill>
            </a:rPr>
            <a:t>     ( นายสยาม    สังข์ศร )
</a:t>
          </a:r>
          <a:r>
            <a:rPr lang="en-US" cap="none" sz="1400" b="0" i="0" u="none" baseline="0">
              <a:solidFill>
                <a:srgbClr val="000000"/>
              </a:solidFill>
            </a:rPr>
            <a:t>รักษาราชการหัวหน้าส่วนการคลัง</a:t>
          </a:r>
        </a:p>
      </xdr:txBody>
    </xdr:sp>
    <xdr:clientData/>
  </xdr:twoCellAnchor>
  <xdr:twoCellAnchor>
    <xdr:from>
      <xdr:col>1</xdr:col>
      <xdr:colOff>1295400</xdr:colOff>
      <xdr:row>44</xdr:row>
      <xdr:rowOff>76200</xdr:rowOff>
    </xdr:from>
    <xdr:to>
      <xdr:col>2</xdr:col>
      <xdr:colOff>219075</xdr:colOff>
      <xdr:row>48</xdr:row>
      <xdr:rowOff>114300</xdr:rowOff>
    </xdr:to>
    <xdr:sp>
      <xdr:nvSpPr>
        <xdr:cNvPr id="3" name="Rectangle 11"/>
        <xdr:cNvSpPr>
          <a:spLocks/>
        </xdr:cNvSpPr>
      </xdr:nvSpPr>
      <xdr:spPr>
        <a:xfrm>
          <a:off x="1847850" y="8791575"/>
          <a:ext cx="1571625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ลงชื่อ........................................
</a:t>
          </a:r>
          <a:r>
            <a:rPr lang="en-US" cap="none" sz="1400" b="0" i="0" u="none" baseline="0">
              <a:solidFill>
                <a:srgbClr val="000000"/>
              </a:solidFill>
            </a:rPr>
            <a:t>     ( นายสยาม    สังข์ศร )
</a:t>
          </a:r>
          <a:r>
            <a:rPr lang="en-US" cap="none" sz="1400" b="0" i="0" u="none" baseline="0">
              <a:solidFill>
                <a:srgbClr val="000000"/>
              </a:solidFill>
            </a:rPr>
            <a:t>ปลัดองค์การบริหารส่วนตำบล</a:t>
          </a:r>
        </a:p>
      </xdr:txBody>
    </xdr:sp>
    <xdr:clientData/>
  </xdr:twoCellAnchor>
  <xdr:twoCellAnchor>
    <xdr:from>
      <xdr:col>2</xdr:col>
      <xdr:colOff>95250</xdr:colOff>
      <xdr:row>44</xdr:row>
      <xdr:rowOff>85725</xdr:rowOff>
    </xdr:from>
    <xdr:to>
      <xdr:col>4</xdr:col>
      <xdr:colOff>19050</xdr:colOff>
      <xdr:row>49</xdr:row>
      <xdr:rowOff>38100</xdr:rowOff>
    </xdr:to>
    <xdr:sp>
      <xdr:nvSpPr>
        <xdr:cNvPr id="4" name="Rectangle 12"/>
        <xdr:cNvSpPr>
          <a:spLocks/>
        </xdr:cNvSpPr>
      </xdr:nvSpPr>
      <xdr:spPr>
        <a:xfrm>
          <a:off x="3295650" y="8801100"/>
          <a:ext cx="2133600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ลงชื่อ........................................
</a:t>
          </a:r>
          <a:r>
            <a:rPr lang="en-US" cap="none" sz="1400" b="0" i="0" u="none" baseline="0">
              <a:solidFill>
                <a:srgbClr val="000000"/>
              </a:solidFill>
            </a:rPr>
            <a:t>     ( นายสวิส   มุ่งกลาง)
</a:t>
          </a:r>
          <a:r>
            <a:rPr lang="en-US" cap="none" sz="1400" b="0" i="0" u="none" baseline="0">
              <a:solidFill>
                <a:srgbClr val="000000"/>
              </a:solidFill>
            </a:rPr>
            <a:t>นายกองค์การบริหารส่วนตำบลเมืองนาท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381000</xdr:colOff>
      <xdr:row>89</xdr:row>
      <xdr:rowOff>66675</xdr:rowOff>
    </xdr:from>
    <xdr:to>
      <xdr:col>7</xdr:col>
      <xdr:colOff>180975</xdr:colOff>
      <xdr:row>91</xdr:row>
      <xdr:rowOff>133350</xdr:rowOff>
    </xdr:to>
    <xdr:sp>
      <xdr:nvSpPr>
        <xdr:cNvPr id="1" name="Rectangle 1"/>
        <xdr:cNvSpPr>
          <a:spLocks/>
        </xdr:cNvSpPr>
      </xdr:nvSpPr>
      <xdr:spPr>
        <a:xfrm>
          <a:off x="4705350" y="19869150"/>
          <a:ext cx="15716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ลงชื่อ.................................ผู้จัดทำ
</a:t>
          </a:r>
          <a:r>
            <a:rPr lang="en-US" cap="none" sz="1000" b="0" i="0" u="none" baseline="0">
              <a:solidFill>
                <a:srgbClr val="000000"/>
              </a:solidFill>
            </a:rPr>
            <a:t>    ( นางวรรณา  กล้าแข็ง )                                            </a:t>
          </a:r>
        </a:p>
      </xdr:txBody>
    </xdr:sp>
    <xdr:clientData/>
  </xdr:twoCellAnchor>
  <xdr:twoCellAnchor>
    <xdr:from>
      <xdr:col>7</xdr:col>
      <xdr:colOff>57150</xdr:colOff>
      <xdr:row>55</xdr:row>
      <xdr:rowOff>133350</xdr:rowOff>
    </xdr:from>
    <xdr:to>
      <xdr:col>7</xdr:col>
      <xdr:colOff>142875</xdr:colOff>
      <xdr:row>55</xdr:row>
      <xdr:rowOff>133350</xdr:rowOff>
    </xdr:to>
    <xdr:sp>
      <xdr:nvSpPr>
        <xdr:cNvPr id="2" name="Line 2"/>
        <xdr:cNvSpPr>
          <a:spLocks/>
        </xdr:cNvSpPr>
      </xdr:nvSpPr>
      <xdr:spPr>
        <a:xfrm flipH="1">
          <a:off x="6153150" y="12487275"/>
          <a:ext cx="85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85725</xdr:colOff>
      <xdr:row>92</xdr:row>
      <xdr:rowOff>171450</xdr:rowOff>
    </xdr:from>
    <xdr:to>
      <xdr:col>2</xdr:col>
      <xdr:colOff>952500</xdr:colOff>
      <xdr:row>97</xdr:row>
      <xdr:rowOff>47625</xdr:rowOff>
    </xdr:to>
    <xdr:sp>
      <xdr:nvSpPr>
        <xdr:cNvPr id="3" name="Rectangle 5"/>
        <xdr:cNvSpPr>
          <a:spLocks/>
        </xdr:cNvSpPr>
      </xdr:nvSpPr>
      <xdr:spPr>
        <a:xfrm>
          <a:off x="85725" y="20631150"/>
          <a:ext cx="19431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ลงชื่อ........................................
</a:t>
          </a:r>
          <a:r>
            <a:rPr lang="en-US" cap="none" sz="1400" b="0" i="0" u="none" baseline="0">
              <a:solidFill>
                <a:srgbClr val="000000"/>
              </a:solidFill>
            </a:rPr>
            <a:t>     ( นายสยาม    สังข์ศร )
</a:t>
          </a:r>
          <a:r>
            <a:rPr lang="en-US" cap="none" sz="1400" b="0" i="0" u="none" baseline="0">
              <a:solidFill>
                <a:srgbClr val="000000"/>
              </a:solidFill>
            </a:rPr>
            <a:t>  รักษาราชการหัวหน้าส่วนการคลัง</a:t>
          </a:r>
        </a:p>
      </xdr:txBody>
    </xdr:sp>
    <xdr:clientData/>
  </xdr:twoCellAnchor>
  <xdr:twoCellAnchor>
    <xdr:from>
      <xdr:col>2</xdr:col>
      <xdr:colOff>981075</xdr:colOff>
      <xdr:row>92</xdr:row>
      <xdr:rowOff>171450</xdr:rowOff>
    </xdr:from>
    <xdr:to>
      <xdr:col>3</xdr:col>
      <xdr:colOff>1924050</xdr:colOff>
      <xdr:row>97</xdr:row>
      <xdr:rowOff>47625</xdr:rowOff>
    </xdr:to>
    <xdr:sp>
      <xdr:nvSpPr>
        <xdr:cNvPr id="4" name="Rectangle 6"/>
        <xdr:cNvSpPr>
          <a:spLocks/>
        </xdr:cNvSpPr>
      </xdr:nvSpPr>
      <xdr:spPr>
        <a:xfrm>
          <a:off x="2057400" y="20631150"/>
          <a:ext cx="2019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ลงชื่อ........................................
</a:t>
          </a:r>
          <a:r>
            <a:rPr lang="en-US" cap="none" sz="1400" b="0" i="0" u="none" baseline="0">
              <a:solidFill>
                <a:srgbClr val="000000"/>
              </a:solidFill>
            </a:rPr>
            <a:t>     ( นายสยาม    สังข์ศร )
</a:t>
          </a:r>
          <a:r>
            <a:rPr lang="en-US" cap="none" sz="1400" b="0" i="0" u="none" baseline="0">
              <a:solidFill>
                <a:srgbClr val="000000"/>
              </a:solidFill>
            </a:rPr>
            <a:t>ปลัดองค์การบริหารส่วนตำบล</a:t>
          </a:r>
        </a:p>
      </xdr:txBody>
    </xdr:sp>
    <xdr:clientData/>
  </xdr:twoCellAnchor>
  <xdr:twoCellAnchor>
    <xdr:from>
      <xdr:col>3</xdr:col>
      <xdr:colOff>1752600</xdr:colOff>
      <xdr:row>92</xdr:row>
      <xdr:rowOff>190500</xdr:rowOff>
    </xdr:from>
    <xdr:to>
      <xdr:col>8</xdr:col>
      <xdr:colOff>95250</xdr:colOff>
      <xdr:row>96</xdr:row>
      <xdr:rowOff>257175</xdr:rowOff>
    </xdr:to>
    <xdr:sp>
      <xdr:nvSpPr>
        <xdr:cNvPr id="5" name="Rectangle 7"/>
        <xdr:cNvSpPr>
          <a:spLocks/>
        </xdr:cNvSpPr>
      </xdr:nvSpPr>
      <xdr:spPr>
        <a:xfrm>
          <a:off x="3905250" y="20650200"/>
          <a:ext cx="2476500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ลงชื่อ........................................
</a:t>
          </a:r>
          <a:r>
            <a:rPr lang="en-US" cap="none" sz="1400" b="0" i="0" u="none" baseline="0">
              <a:solidFill>
                <a:srgbClr val="000000"/>
              </a:solidFill>
            </a:rPr>
            <a:t>     ( นายสวิส     มุ่งกลาง )
</a:t>
          </a:r>
          <a:r>
            <a:rPr lang="en-US" cap="none" sz="1400" b="0" i="0" u="none" baseline="0">
              <a:solidFill>
                <a:srgbClr val="000000"/>
              </a:solidFill>
            </a:rPr>
            <a:t>นายกองค์การบริหารส่วนตำบลเมืองนาท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142875</xdr:colOff>
      <xdr:row>0</xdr:row>
      <xdr:rowOff>0</xdr:rowOff>
    </xdr:from>
    <xdr:to>
      <xdr:col>4</xdr:col>
      <xdr:colOff>285750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2800350" y="0"/>
          <a:ext cx="142875" cy="0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142875</xdr:colOff>
      <xdr:row>0</xdr:row>
      <xdr:rowOff>0</xdr:rowOff>
    </xdr:from>
    <xdr:to>
      <xdr:col>4</xdr:col>
      <xdr:colOff>295275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2800350" y="0"/>
          <a:ext cx="152400" cy="0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47625</xdr:rowOff>
    </xdr:from>
    <xdr:to>
      <xdr:col>1</xdr:col>
      <xdr:colOff>9525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685800"/>
          <a:ext cx="84772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oneCellAnchor>
    <xdr:from>
      <xdr:col>0</xdr:col>
      <xdr:colOff>180975</xdr:colOff>
      <xdr:row>2</xdr:row>
      <xdr:rowOff>180975</xdr:rowOff>
    </xdr:from>
    <xdr:ext cx="666750" cy="304800"/>
    <xdr:sp>
      <xdr:nvSpPr>
        <xdr:cNvPr id="2" name="Text Box 2"/>
        <xdr:cNvSpPr txBox="1">
          <a:spLocks noChangeArrowheads="1"/>
        </xdr:cNvSpPr>
      </xdr:nvSpPr>
      <xdr:spPr>
        <a:xfrm>
          <a:off x="180975" y="581025"/>
          <a:ext cx="6667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3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   </a:t>
          </a:r>
          <a:r>
            <a:rPr lang="en-US" cap="none" sz="10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  แผนงาน/งาน</a:t>
          </a:r>
        </a:p>
      </xdr:txBody>
    </xdr:sp>
    <xdr:clientData/>
  </xdr:oneCellAnchor>
  <xdr:oneCellAnchor>
    <xdr:from>
      <xdr:col>0</xdr:col>
      <xdr:colOff>0</xdr:colOff>
      <xdr:row>4</xdr:row>
      <xdr:rowOff>66675</xdr:rowOff>
    </xdr:from>
    <xdr:ext cx="847725" cy="209550"/>
    <xdr:sp>
      <xdr:nvSpPr>
        <xdr:cNvPr id="3" name="Text Box 3"/>
        <xdr:cNvSpPr txBox="1">
          <a:spLocks noChangeArrowheads="1"/>
        </xdr:cNvSpPr>
      </xdr:nvSpPr>
      <xdr:spPr>
        <a:xfrm>
          <a:off x="0" y="942975"/>
          <a:ext cx="847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32004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หมวด/ประเภทรายจ่าย</a:t>
          </a:r>
        </a:p>
      </xdr:txBody>
    </xdr:sp>
    <xdr:clientData/>
  </xdr:oneCellAnchor>
  <xdr:twoCellAnchor>
    <xdr:from>
      <xdr:col>0</xdr:col>
      <xdr:colOff>9525</xdr:colOff>
      <xdr:row>3</xdr:row>
      <xdr:rowOff>47625</xdr:rowOff>
    </xdr:from>
    <xdr:to>
      <xdr:col>1</xdr:col>
      <xdr:colOff>9525</xdr:colOff>
      <xdr:row>5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685800"/>
          <a:ext cx="84772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47625</xdr:rowOff>
    </xdr:from>
    <xdr:to>
      <xdr:col>1</xdr:col>
      <xdr:colOff>9525</xdr:colOff>
      <xdr:row>5</xdr:row>
      <xdr:rowOff>0</xdr:rowOff>
    </xdr:to>
    <xdr:sp>
      <xdr:nvSpPr>
        <xdr:cNvPr id="5" name="Line 5"/>
        <xdr:cNvSpPr>
          <a:spLocks/>
        </xdr:cNvSpPr>
      </xdr:nvSpPr>
      <xdr:spPr>
        <a:xfrm>
          <a:off x="9525" y="685800"/>
          <a:ext cx="84772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47625</xdr:rowOff>
    </xdr:from>
    <xdr:to>
      <xdr:col>1</xdr:col>
      <xdr:colOff>9525</xdr:colOff>
      <xdr:row>5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685800"/>
          <a:ext cx="84772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47625</xdr:rowOff>
    </xdr:from>
    <xdr:to>
      <xdr:col>1</xdr:col>
      <xdr:colOff>9525</xdr:colOff>
      <xdr:row>5</xdr:row>
      <xdr:rowOff>0</xdr:rowOff>
    </xdr:to>
    <xdr:sp>
      <xdr:nvSpPr>
        <xdr:cNvPr id="7" name="Line 7"/>
        <xdr:cNvSpPr>
          <a:spLocks/>
        </xdr:cNvSpPr>
      </xdr:nvSpPr>
      <xdr:spPr>
        <a:xfrm>
          <a:off x="9525" y="685800"/>
          <a:ext cx="84772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47625</xdr:rowOff>
    </xdr:from>
    <xdr:to>
      <xdr:col>1</xdr:col>
      <xdr:colOff>9525</xdr:colOff>
      <xdr:row>5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685800"/>
          <a:ext cx="84772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47625</xdr:rowOff>
    </xdr:from>
    <xdr:to>
      <xdr:col>1</xdr:col>
      <xdr:colOff>9525</xdr:colOff>
      <xdr:row>5</xdr:row>
      <xdr:rowOff>0</xdr:rowOff>
    </xdr:to>
    <xdr:sp>
      <xdr:nvSpPr>
        <xdr:cNvPr id="9" name="Line 9"/>
        <xdr:cNvSpPr>
          <a:spLocks/>
        </xdr:cNvSpPr>
      </xdr:nvSpPr>
      <xdr:spPr>
        <a:xfrm>
          <a:off x="9525" y="685800"/>
          <a:ext cx="84772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47625</xdr:rowOff>
    </xdr:from>
    <xdr:to>
      <xdr:col>1</xdr:col>
      <xdr:colOff>9525</xdr:colOff>
      <xdr:row>5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685800"/>
          <a:ext cx="84772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142875</xdr:colOff>
      <xdr:row>7</xdr:row>
      <xdr:rowOff>0</xdr:rowOff>
    </xdr:from>
    <xdr:to>
      <xdr:col>4</xdr:col>
      <xdr:colOff>161925</xdr:colOff>
      <xdr:row>7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905250" y="1600200"/>
          <a:ext cx="19050" cy="0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142875</xdr:colOff>
      <xdr:row>9</xdr:row>
      <xdr:rowOff>66675</xdr:rowOff>
    </xdr:from>
    <xdr:to>
      <xdr:col>4</xdr:col>
      <xdr:colOff>285750</xdr:colOff>
      <xdr:row>10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3905250" y="2219325"/>
          <a:ext cx="142875" cy="200025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142875</xdr:colOff>
      <xdr:row>7</xdr:row>
      <xdr:rowOff>0</xdr:rowOff>
    </xdr:from>
    <xdr:to>
      <xdr:col>4</xdr:col>
      <xdr:colOff>161925</xdr:colOff>
      <xdr:row>7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905250" y="1685925"/>
          <a:ext cx="19050" cy="0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142875</xdr:colOff>
      <xdr:row>9</xdr:row>
      <xdr:rowOff>66675</xdr:rowOff>
    </xdr:from>
    <xdr:to>
      <xdr:col>4</xdr:col>
      <xdr:colOff>285750</xdr:colOff>
      <xdr:row>10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3905250" y="2324100"/>
          <a:ext cx="142875" cy="200025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142875</xdr:colOff>
      <xdr:row>7</xdr:row>
      <xdr:rowOff>0</xdr:rowOff>
    </xdr:from>
    <xdr:to>
      <xdr:col>4</xdr:col>
      <xdr:colOff>161925</xdr:colOff>
      <xdr:row>7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752850" y="1609725"/>
          <a:ext cx="19050" cy="0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142875</xdr:colOff>
      <xdr:row>9</xdr:row>
      <xdr:rowOff>66675</xdr:rowOff>
    </xdr:from>
    <xdr:to>
      <xdr:col>4</xdr:col>
      <xdr:colOff>285750</xdr:colOff>
      <xdr:row>10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3752850" y="2276475"/>
          <a:ext cx="142875" cy="200025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142875</xdr:colOff>
      <xdr:row>7</xdr:row>
      <xdr:rowOff>0</xdr:rowOff>
    </xdr:from>
    <xdr:to>
      <xdr:col>4</xdr:col>
      <xdr:colOff>285750</xdr:colOff>
      <xdr:row>7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781425" y="1685925"/>
          <a:ext cx="142875" cy="0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142875</xdr:colOff>
      <xdr:row>9</xdr:row>
      <xdr:rowOff>0</xdr:rowOff>
    </xdr:from>
    <xdr:to>
      <xdr:col>4</xdr:col>
      <xdr:colOff>295275</xdr:colOff>
      <xdr:row>9</xdr:row>
      <xdr:rowOff>0</xdr:rowOff>
    </xdr:to>
    <xdr:sp>
      <xdr:nvSpPr>
        <xdr:cNvPr id="2" name="AutoShape 2"/>
        <xdr:cNvSpPr>
          <a:spLocks/>
        </xdr:cNvSpPr>
      </xdr:nvSpPr>
      <xdr:spPr>
        <a:xfrm>
          <a:off x="3781425" y="2228850"/>
          <a:ext cx="152400" cy="0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1"/>
  </sheetPr>
  <dimension ref="A1:H125"/>
  <sheetViews>
    <sheetView zoomScalePageLayoutView="0" workbookViewId="0" topLeftCell="A58">
      <selection activeCell="I101" sqref="I101"/>
    </sheetView>
  </sheetViews>
  <sheetFormatPr defaultColWidth="9.140625" defaultRowHeight="21.75"/>
  <cols>
    <col min="1" max="1" width="32.8515625" style="1" customWidth="1"/>
    <col min="2" max="2" width="27.28125" style="1" customWidth="1"/>
    <col min="3" max="3" width="8.28125" style="1" customWidth="1"/>
    <col min="4" max="5" width="16.140625" style="1" customWidth="1"/>
    <col min="6" max="6" width="9.421875" style="1" customWidth="1"/>
    <col min="7" max="16384" width="9.140625" style="1" customWidth="1"/>
  </cols>
  <sheetData>
    <row r="1" ht="18.75">
      <c r="D1" s="1" t="s">
        <v>577</v>
      </c>
    </row>
    <row r="2" ht="18.75">
      <c r="D2" s="1" t="s">
        <v>576</v>
      </c>
    </row>
    <row r="3" spans="1:5" ht="23.25">
      <c r="A3" s="358" t="s">
        <v>29</v>
      </c>
      <c r="B3" s="358"/>
      <c r="C3" s="358"/>
      <c r="D3" s="358"/>
      <c r="E3" s="358"/>
    </row>
    <row r="4" ht="18.75">
      <c r="A4" s="1" t="s">
        <v>30</v>
      </c>
    </row>
    <row r="5" spans="1:5" ht="18.75">
      <c r="A5" s="359" t="s">
        <v>27</v>
      </c>
      <c r="B5" s="360"/>
      <c r="C5" s="3" t="s">
        <v>28</v>
      </c>
      <c r="D5" s="3" t="s">
        <v>23</v>
      </c>
      <c r="E5" s="4" t="s">
        <v>24</v>
      </c>
    </row>
    <row r="6" spans="1:5" ht="18.75">
      <c r="A6" s="5" t="s">
        <v>481</v>
      </c>
      <c r="B6" s="6"/>
      <c r="C6" s="7">
        <v>10</v>
      </c>
      <c r="D6" s="8">
        <v>0</v>
      </c>
      <c r="E6" s="9"/>
    </row>
    <row r="7" spans="1:5" ht="18.75">
      <c r="A7" s="5" t="s">
        <v>167</v>
      </c>
      <c r="B7" s="5"/>
      <c r="C7" s="7">
        <v>21</v>
      </c>
      <c r="D7" s="10">
        <v>498492.63</v>
      </c>
      <c r="E7" s="9"/>
    </row>
    <row r="8" spans="1:5" ht="18.75">
      <c r="A8" s="5" t="s">
        <v>203</v>
      </c>
      <c r="B8" s="5"/>
      <c r="C8" s="7">
        <v>22</v>
      </c>
      <c r="D8" s="10">
        <v>0</v>
      </c>
      <c r="E8" s="9"/>
    </row>
    <row r="9" spans="1:5" ht="18.75">
      <c r="A9" s="5" t="s">
        <v>157</v>
      </c>
      <c r="B9" s="5"/>
      <c r="C9" s="7">
        <v>22</v>
      </c>
      <c r="D9" s="11">
        <v>53100.75</v>
      </c>
      <c r="E9" s="10"/>
    </row>
    <row r="10" spans="1:5" ht="18.75">
      <c r="A10" s="5" t="s">
        <v>165</v>
      </c>
      <c r="C10" s="12">
        <v>22</v>
      </c>
      <c r="D10" s="13">
        <v>20004.11</v>
      </c>
      <c r="E10" s="10"/>
    </row>
    <row r="11" spans="1:8" ht="18.75">
      <c r="A11" s="5" t="s">
        <v>176</v>
      </c>
      <c r="C11" s="12">
        <v>22</v>
      </c>
      <c r="D11" s="13">
        <v>0</v>
      </c>
      <c r="E11" s="10"/>
      <c r="H11" s="1" t="s">
        <v>21</v>
      </c>
    </row>
    <row r="12" spans="1:5" ht="18.75">
      <c r="A12" s="5"/>
      <c r="C12" s="12"/>
      <c r="D12" s="13"/>
      <c r="E12" s="10"/>
    </row>
    <row r="13" spans="1:5" ht="18.75">
      <c r="A13" s="5" t="s">
        <v>482</v>
      </c>
      <c r="B13" s="5"/>
      <c r="C13" s="7">
        <v>10</v>
      </c>
      <c r="D13" s="11"/>
      <c r="E13" s="10">
        <v>28.75</v>
      </c>
    </row>
    <row r="14" spans="1:5" ht="18.75">
      <c r="A14" s="5" t="s">
        <v>162</v>
      </c>
      <c r="B14" s="5"/>
      <c r="C14" s="7">
        <v>821</v>
      </c>
      <c r="D14" s="11"/>
      <c r="E14" s="10">
        <v>543859.33</v>
      </c>
    </row>
    <row r="15" spans="1:5" ht="18.75">
      <c r="A15" s="5" t="s">
        <v>492</v>
      </c>
      <c r="B15" s="5"/>
      <c r="C15" s="7">
        <v>902</v>
      </c>
      <c r="D15" s="11"/>
      <c r="E15" s="10">
        <v>0</v>
      </c>
    </row>
    <row r="16" spans="1:5" ht="18.75">
      <c r="A16" s="5" t="s">
        <v>470</v>
      </c>
      <c r="B16" s="5"/>
      <c r="C16" s="7">
        <v>903</v>
      </c>
      <c r="D16" s="11"/>
      <c r="E16" s="10">
        <v>6450</v>
      </c>
    </row>
    <row r="17" spans="1:5" ht="18.75">
      <c r="A17" s="5" t="s">
        <v>471</v>
      </c>
      <c r="B17" s="5"/>
      <c r="C17" s="7">
        <v>906</v>
      </c>
      <c r="D17" s="11"/>
      <c r="E17" s="10">
        <v>16.04</v>
      </c>
    </row>
    <row r="18" spans="1:5" ht="18.75">
      <c r="A18" s="5" t="s">
        <v>472</v>
      </c>
      <c r="B18" s="5"/>
      <c r="C18" s="7">
        <v>907</v>
      </c>
      <c r="D18" s="11"/>
      <c r="E18" s="10">
        <v>19.26</v>
      </c>
    </row>
    <row r="19" spans="1:5" ht="18.75">
      <c r="A19" s="5" t="s">
        <v>473</v>
      </c>
      <c r="B19" s="5"/>
      <c r="C19" s="7"/>
      <c r="D19" s="11"/>
      <c r="E19" s="10">
        <v>0</v>
      </c>
    </row>
    <row r="20" spans="1:5" ht="18.75">
      <c r="A20" s="5" t="s">
        <v>633</v>
      </c>
      <c r="B20" s="5"/>
      <c r="C20" s="7"/>
      <c r="D20" s="11"/>
      <c r="E20" s="10">
        <v>20000</v>
      </c>
    </row>
    <row r="21" spans="1:5" ht="18.75">
      <c r="A21" s="1" t="s">
        <v>506</v>
      </c>
      <c r="B21" s="5"/>
      <c r="C21" s="7"/>
      <c r="D21" s="11"/>
      <c r="E21" s="10">
        <v>4.11</v>
      </c>
    </row>
    <row r="22" spans="1:5" ht="18.75">
      <c r="A22" s="5" t="s">
        <v>505</v>
      </c>
      <c r="B22" s="5"/>
      <c r="C22" s="7">
        <v>550</v>
      </c>
      <c r="D22" s="11"/>
      <c r="E22" s="10">
        <v>500</v>
      </c>
    </row>
    <row r="23" spans="1:5" ht="18.75">
      <c r="A23" s="1" t="s">
        <v>575</v>
      </c>
      <c r="B23" s="5"/>
      <c r="C23" s="7">
        <v>250</v>
      </c>
      <c r="D23" s="11"/>
      <c r="E23" s="14">
        <v>720</v>
      </c>
    </row>
    <row r="24" spans="1:5" ht="18.75">
      <c r="A24" s="5"/>
      <c r="B24" s="5"/>
      <c r="C24" s="7"/>
      <c r="D24" s="11"/>
      <c r="E24" s="10"/>
    </row>
    <row r="25" spans="1:5" ht="19.5" thickBot="1">
      <c r="A25" s="5"/>
      <c r="B25" s="5"/>
      <c r="C25" s="7"/>
      <c r="D25" s="15">
        <f>SUM(D6:D24)</f>
        <v>571597.49</v>
      </c>
      <c r="E25" s="16">
        <f>SUM(E9:E24)</f>
        <v>571597.49</v>
      </c>
    </row>
    <row r="26" spans="1:5" ht="19.5" thickTop="1">
      <c r="A26" s="17"/>
      <c r="B26" s="17"/>
      <c r="C26" s="18"/>
      <c r="D26" s="19"/>
      <c r="E26" s="20"/>
    </row>
    <row r="27" spans="1:5" ht="18.75">
      <c r="A27" s="5" t="s">
        <v>467</v>
      </c>
      <c r="B27" s="5"/>
      <c r="C27" s="5"/>
      <c r="D27" s="5"/>
      <c r="E27" s="5"/>
    </row>
    <row r="28" spans="1:5" ht="18.75">
      <c r="A28" s="5" t="s">
        <v>585</v>
      </c>
      <c r="B28" s="5"/>
      <c r="C28" s="5"/>
      <c r="D28" s="5"/>
      <c r="E28" s="5"/>
    </row>
    <row r="29" spans="1:5" ht="18.75">
      <c r="A29" s="5"/>
      <c r="B29" s="5"/>
      <c r="C29" s="5"/>
      <c r="D29" s="5"/>
      <c r="E29" s="5"/>
    </row>
    <row r="30" spans="1:5" ht="18.75">
      <c r="A30" s="21" t="s">
        <v>17</v>
      </c>
      <c r="B30" s="361" t="s">
        <v>422</v>
      </c>
      <c r="C30" s="362"/>
      <c r="D30" s="370" t="s">
        <v>421</v>
      </c>
      <c r="E30" s="371"/>
    </row>
    <row r="31" spans="1:5" ht="18.75">
      <c r="A31" s="5"/>
      <c r="B31" s="22"/>
      <c r="C31" s="23"/>
      <c r="D31" s="5"/>
      <c r="E31" s="5"/>
    </row>
    <row r="32" spans="1:5" ht="18.75">
      <c r="A32" s="24" t="s">
        <v>207</v>
      </c>
      <c r="B32" s="364" t="s">
        <v>211</v>
      </c>
      <c r="C32" s="365"/>
      <c r="D32" s="364" t="s">
        <v>207</v>
      </c>
      <c r="E32" s="368"/>
    </row>
    <row r="33" spans="1:6" ht="18.75">
      <c r="A33" s="25" t="s">
        <v>204</v>
      </c>
      <c r="B33" s="366" t="s">
        <v>218</v>
      </c>
      <c r="C33" s="367"/>
      <c r="D33" s="366" t="s">
        <v>204</v>
      </c>
      <c r="E33" s="369"/>
      <c r="F33" s="1" t="s">
        <v>21</v>
      </c>
    </row>
    <row r="34" spans="1:5" ht="18.75">
      <c r="A34" s="24"/>
      <c r="B34" s="24"/>
      <c r="C34" s="24"/>
      <c r="D34" s="24"/>
      <c r="E34" s="24"/>
    </row>
    <row r="35" spans="1:5" ht="18.75">
      <c r="A35" s="24"/>
      <c r="B35" s="24"/>
      <c r="C35" s="24"/>
      <c r="D35" s="24"/>
      <c r="E35" s="24"/>
    </row>
    <row r="36" spans="1:5" ht="18.75">
      <c r="A36" s="24"/>
      <c r="B36" s="24"/>
      <c r="C36" s="24"/>
      <c r="D36" s="24"/>
      <c r="E36" s="24"/>
    </row>
    <row r="37" s="26" customFormat="1" ht="15.75">
      <c r="D37" s="26" t="s">
        <v>564</v>
      </c>
    </row>
    <row r="38" s="26" customFormat="1" ht="18.75">
      <c r="D38" s="1" t="str">
        <f>D2</f>
        <v>   วันที่ ....…30....มิถุนายน...2554…...</v>
      </c>
    </row>
    <row r="39" spans="1:5" s="26" customFormat="1" ht="18" customHeight="1">
      <c r="A39" s="363" t="s">
        <v>29</v>
      </c>
      <c r="B39" s="363"/>
      <c r="C39" s="363"/>
      <c r="D39" s="363"/>
      <c r="E39" s="363"/>
    </row>
    <row r="40" s="26" customFormat="1" ht="15.75">
      <c r="A40" s="26" t="s">
        <v>30</v>
      </c>
    </row>
    <row r="41" spans="1:5" s="26" customFormat="1" ht="15.75">
      <c r="A41" s="374" t="s">
        <v>27</v>
      </c>
      <c r="B41" s="375"/>
      <c r="C41" s="28" t="s">
        <v>28</v>
      </c>
      <c r="D41" s="28" t="s">
        <v>23</v>
      </c>
      <c r="E41" s="29" t="s">
        <v>24</v>
      </c>
    </row>
    <row r="42" spans="1:5" s="26" customFormat="1" ht="15.75">
      <c r="A42" s="30" t="s">
        <v>485</v>
      </c>
      <c r="B42" s="30"/>
      <c r="C42" s="31">
        <v>22</v>
      </c>
      <c r="D42" s="35">
        <v>9168</v>
      </c>
      <c r="E42" s="36"/>
    </row>
    <row r="43" spans="1:5" s="26" customFormat="1" ht="15.75">
      <c r="A43" s="37" t="s">
        <v>70</v>
      </c>
      <c r="B43" s="30"/>
      <c r="C43" s="31">
        <v>100</v>
      </c>
      <c r="D43" s="35">
        <v>258060</v>
      </c>
      <c r="E43" s="36"/>
    </row>
    <row r="44" spans="1:5" s="26" customFormat="1" ht="15.75">
      <c r="A44" s="37" t="s">
        <v>71</v>
      </c>
      <c r="B44" s="30"/>
      <c r="C44" s="31">
        <v>120</v>
      </c>
      <c r="D44" s="35">
        <v>8600</v>
      </c>
      <c r="E44" s="36"/>
    </row>
    <row r="45" spans="1:5" s="26" customFormat="1" ht="15.75">
      <c r="A45" s="37" t="s">
        <v>72</v>
      </c>
      <c r="B45" s="30"/>
      <c r="C45" s="31">
        <v>130</v>
      </c>
      <c r="D45" s="35">
        <v>73020</v>
      </c>
      <c r="E45" s="36"/>
    </row>
    <row r="46" spans="1:5" s="26" customFormat="1" ht="15.75">
      <c r="A46" s="37" t="s">
        <v>73</v>
      </c>
      <c r="B46" s="30"/>
      <c r="C46" s="31">
        <v>200</v>
      </c>
      <c r="D46" s="35">
        <v>142737</v>
      </c>
      <c r="E46" s="36"/>
    </row>
    <row r="47" spans="1:5" s="26" customFormat="1" ht="15.75">
      <c r="A47" s="37" t="s">
        <v>74</v>
      </c>
      <c r="B47" s="30"/>
      <c r="C47" s="31">
        <v>250</v>
      </c>
      <c r="D47" s="35">
        <v>38408</v>
      </c>
      <c r="E47" s="36"/>
    </row>
    <row r="48" spans="1:5" s="26" customFormat="1" ht="15.75">
      <c r="A48" s="37" t="s">
        <v>75</v>
      </c>
      <c r="B48" s="30"/>
      <c r="C48" s="31">
        <v>270</v>
      </c>
      <c r="D48" s="35">
        <v>41718.6</v>
      </c>
      <c r="E48" s="36"/>
    </row>
    <row r="49" spans="1:5" s="26" customFormat="1" ht="15.75">
      <c r="A49" s="37" t="s">
        <v>76</v>
      </c>
      <c r="B49" s="30"/>
      <c r="C49" s="31">
        <v>300</v>
      </c>
      <c r="D49" s="35">
        <v>11697.82</v>
      </c>
      <c r="E49" s="36"/>
    </row>
    <row r="50" spans="1:5" s="26" customFormat="1" ht="15.75">
      <c r="A50" s="37" t="s">
        <v>44</v>
      </c>
      <c r="B50" s="30"/>
      <c r="C50" s="31">
        <v>400</v>
      </c>
      <c r="D50" s="35">
        <v>390930</v>
      </c>
      <c r="E50" s="36"/>
    </row>
    <row r="51" spans="1:5" s="26" customFormat="1" ht="15.75">
      <c r="A51" s="37" t="s">
        <v>163</v>
      </c>
      <c r="B51" s="30"/>
      <c r="C51" s="31">
        <v>450</v>
      </c>
      <c r="D51" s="35">
        <v>27200</v>
      </c>
      <c r="E51" s="36"/>
    </row>
    <row r="52" spans="1:5" s="26" customFormat="1" ht="15.75">
      <c r="A52" s="37" t="s">
        <v>168</v>
      </c>
      <c r="B52" s="30"/>
      <c r="C52" s="31">
        <v>500</v>
      </c>
      <c r="D52" s="35">
        <v>119900</v>
      </c>
      <c r="E52" s="36"/>
    </row>
    <row r="53" spans="1:5" s="26" customFormat="1" ht="15.75">
      <c r="A53" s="37" t="s">
        <v>190</v>
      </c>
      <c r="B53" s="30"/>
      <c r="C53" s="31">
        <v>550</v>
      </c>
      <c r="D53" s="35">
        <v>120000</v>
      </c>
      <c r="E53" s="36"/>
    </row>
    <row r="54" spans="1:5" s="26" customFormat="1" ht="15.75">
      <c r="A54" s="37" t="s">
        <v>364</v>
      </c>
      <c r="B54" s="30"/>
      <c r="C54" s="31"/>
      <c r="D54" s="35">
        <v>190000</v>
      </c>
      <c r="E54" s="36"/>
    </row>
    <row r="55" spans="1:5" s="26" customFormat="1" ht="15.75">
      <c r="A55" s="37" t="s">
        <v>493</v>
      </c>
      <c r="B55" s="30"/>
      <c r="C55" s="31"/>
      <c r="D55" s="35">
        <v>6000</v>
      </c>
      <c r="E55" s="36"/>
    </row>
    <row r="56" spans="1:5" s="26" customFormat="1" ht="15.75">
      <c r="A56" s="37" t="s">
        <v>420</v>
      </c>
      <c r="B56" s="30"/>
      <c r="C56" s="31"/>
      <c r="D56" s="35">
        <v>0</v>
      </c>
      <c r="E56" s="36"/>
    </row>
    <row r="57" spans="1:5" s="26" customFormat="1" ht="15.75">
      <c r="A57" s="37" t="s">
        <v>435</v>
      </c>
      <c r="B57" s="30"/>
      <c r="C57" s="31"/>
      <c r="D57" s="35">
        <v>0</v>
      </c>
      <c r="E57" s="36"/>
    </row>
    <row r="58" spans="1:5" s="26" customFormat="1" ht="15.75">
      <c r="A58" s="37" t="s">
        <v>134</v>
      </c>
      <c r="B58" s="30"/>
      <c r="C58" s="31">
        <v>90</v>
      </c>
      <c r="D58" s="35">
        <v>10800</v>
      </c>
      <c r="E58" s="36"/>
    </row>
    <row r="59" spans="1:5" s="26" customFormat="1" ht="15.75">
      <c r="A59" s="37" t="s">
        <v>441</v>
      </c>
      <c r="B59" s="30"/>
      <c r="C59" s="31"/>
      <c r="D59" s="35">
        <v>0</v>
      </c>
      <c r="E59" s="36"/>
    </row>
    <row r="60" spans="1:5" s="26" customFormat="1" ht="15.75">
      <c r="A60" s="37" t="s">
        <v>135</v>
      </c>
      <c r="B60" s="30"/>
      <c r="C60" s="31">
        <v>700</v>
      </c>
      <c r="D60" s="35">
        <v>736650</v>
      </c>
      <c r="E60" s="36"/>
    </row>
    <row r="61" spans="1:5" s="26" customFormat="1" ht="15.75">
      <c r="A61" s="37" t="s">
        <v>191</v>
      </c>
      <c r="B61" s="38"/>
      <c r="C61" s="31">
        <v>902</v>
      </c>
      <c r="D61" s="35">
        <v>6674.3</v>
      </c>
      <c r="E61" s="36"/>
    </row>
    <row r="62" spans="1:5" s="26" customFormat="1" ht="15.75">
      <c r="A62" s="37" t="s">
        <v>544</v>
      </c>
      <c r="B62" s="30"/>
      <c r="C62" s="39" t="s">
        <v>558</v>
      </c>
      <c r="D62" s="35">
        <v>19400</v>
      </c>
      <c r="E62" s="36"/>
    </row>
    <row r="63" spans="1:5" s="26" customFormat="1" ht="15.75">
      <c r="A63" s="37" t="s">
        <v>545</v>
      </c>
      <c r="B63" s="30"/>
      <c r="C63" s="39" t="s">
        <v>559</v>
      </c>
      <c r="D63" s="35">
        <v>0</v>
      </c>
      <c r="E63" s="36"/>
    </row>
    <row r="64" spans="1:5" s="26" customFormat="1" ht="15.75">
      <c r="A64" s="37" t="s">
        <v>546</v>
      </c>
      <c r="B64" s="30"/>
      <c r="C64" s="39" t="s">
        <v>557</v>
      </c>
      <c r="D64" s="35">
        <v>0</v>
      </c>
      <c r="E64" s="36"/>
    </row>
    <row r="65" spans="1:5" s="26" customFormat="1" ht="15.75">
      <c r="A65" s="37" t="s">
        <v>565</v>
      </c>
      <c r="B65" s="30"/>
      <c r="C65" s="39"/>
      <c r="D65" s="35">
        <v>100000</v>
      </c>
      <c r="E65" s="36"/>
    </row>
    <row r="66" spans="1:5" s="26" customFormat="1" ht="15.75">
      <c r="A66" s="30" t="s">
        <v>547</v>
      </c>
      <c r="B66" s="30"/>
      <c r="C66" s="31">
        <v>22</v>
      </c>
      <c r="D66" s="35"/>
      <c r="E66" s="36">
        <v>2105974.33</v>
      </c>
    </row>
    <row r="67" spans="1:5" s="26" customFormat="1" ht="15.75">
      <c r="A67" s="30" t="s">
        <v>423</v>
      </c>
      <c r="B67" s="30"/>
      <c r="C67" s="31">
        <v>21</v>
      </c>
      <c r="D67" s="35"/>
      <c r="E67" s="36">
        <v>185539</v>
      </c>
    </row>
    <row r="68" spans="1:5" s="26" customFormat="1" ht="15.75">
      <c r="A68" s="30" t="s">
        <v>424</v>
      </c>
      <c r="B68" s="30"/>
      <c r="C68" s="31">
        <v>902</v>
      </c>
      <c r="D68" s="35"/>
      <c r="E68" s="36">
        <v>8950.39</v>
      </c>
    </row>
    <row r="69" spans="1:5" s="26" customFormat="1" ht="15.75">
      <c r="A69" s="30" t="s">
        <v>588</v>
      </c>
      <c r="B69" s="30"/>
      <c r="C69" s="31"/>
      <c r="D69" s="35"/>
      <c r="E69" s="40">
        <v>10500</v>
      </c>
    </row>
    <row r="70" spans="1:5" s="26" customFormat="1" ht="15.75">
      <c r="A70" s="30" t="s">
        <v>494</v>
      </c>
      <c r="B70" s="30"/>
      <c r="C70" s="31"/>
      <c r="D70" s="35"/>
      <c r="E70" s="40"/>
    </row>
    <row r="71" spans="1:5" s="26" customFormat="1" ht="16.5" thickBot="1">
      <c r="A71" s="30"/>
      <c r="B71" s="30"/>
      <c r="C71" s="31"/>
      <c r="D71" s="41">
        <f>SUM(D42:D68)</f>
        <v>2310963.7199999997</v>
      </c>
      <c r="E71" s="42">
        <f>SUM(E66:E70)</f>
        <v>2310963.72</v>
      </c>
    </row>
    <row r="72" spans="1:5" s="26" customFormat="1" ht="8.25" customHeight="1" thickTop="1">
      <c r="A72" s="43"/>
      <c r="B72" s="43"/>
      <c r="C72" s="44"/>
      <c r="D72" s="45"/>
      <c r="E72" s="46"/>
    </row>
    <row r="73" spans="1:5" s="26" customFormat="1" ht="15.75" customHeight="1">
      <c r="A73" s="30" t="s">
        <v>468</v>
      </c>
      <c r="B73" s="30"/>
      <c r="C73" s="30"/>
      <c r="D73" s="30"/>
      <c r="E73" s="30"/>
    </row>
    <row r="74" spans="1:5" s="26" customFormat="1" ht="15.75">
      <c r="A74" s="30" t="s">
        <v>586</v>
      </c>
      <c r="B74" s="30"/>
      <c r="C74" s="30"/>
      <c r="D74" s="30"/>
      <c r="E74" s="30"/>
    </row>
    <row r="75" spans="1:5" s="26" customFormat="1" ht="7.5" customHeight="1">
      <c r="A75" s="30"/>
      <c r="B75" s="30"/>
      <c r="C75" s="30"/>
      <c r="D75" s="30"/>
      <c r="E75" s="30"/>
    </row>
    <row r="76" spans="1:5" s="26" customFormat="1" ht="15.75">
      <c r="A76" s="47" t="s">
        <v>17</v>
      </c>
      <c r="B76" s="372" t="s">
        <v>213</v>
      </c>
      <c r="C76" s="373"/>
      <c r="D76" s="48" t="s">
        <v>69</v>
      </c>
      <c r="E76" s="48"/>
    </row>
    <row r="77" spans="1:5" s="26" customFormat="1" ht="14.25" customHeight="1">
      <c r="A77" s="30"/>
      <c r="B77" s="49"/>
      <c r="C77" s="38"/>
      <c r="D77" s="30"/>
      <c r="E77" s="30"/>
    </row>
    <row r="78" spans="1:5" s="26" customFormat="1" ht="15.75">
      <c r="A78" s="50" t="s">
        <v>207</v>
      </c>
      <c r="B78" s="376" t="s">
        <v>211</v>
      </c>
      <c r="C78" s="377"/>
      <c r="D78" s="376" t="s">
        <v>207</v>
      </c>
      <c r="E78" s="378"/>
    </row>
    <row r="79" spans="1:5" s="26" customFormat="1" ht="15.75">
      <c r="A79" s="51" t="s">
        <v>204</v>
      </c>
      <c r="B79" s="379" t="s">
        <v>218</v>
      </c>
      <c r="C79" s="380"/>
      <c r="D79" s="379" t="s">
        <v>204</v>
      </c>
      <c r="E79" s="381"/>
    </row>
    <row r="80" spans="1:5" s="26" customFormat="1" ht="15.75">
      <c r="A80" s="50"/>
      <c r="B80" s="50"/>
      <c r="C80" s="50"/>
      <c r="D80" s="50"/>
      <c r="E80" s="50"/>
    </row>
    <row r="81" s="26" customFormat="1" ht="15.75">
      <c r="D81" s="26" t="s">
        <v>566</v>
      </c>
    </row>
    <row r="82" s="26" customFormat="1" ht="15.75">
      <c r="D82" s="52" t="str">
        <f>D38</f>
        <v>   วันที่ ....…30....มิถุนายน...2554…...</v>
      </c>
    </row>
    <row r="83" spans="1:5" s="26" customFormat="1" ht="21" customHeight="1">
      <c r="A83" s="363" t="s">
        <v>29</v>
      </c>
      <c r="B83" s="363"/>
      <c r="C83" s="363"/>
      <c r="D83" s="363"/>
      <c r="E83" s="363"/>
    </row>
    <row r="84" s="26" customFormat="1" ht="15.75">
      <c r="A84" s="26" t="s">
        <v>30</v>
      </c>
    </row>
    <row r="85" spans="1:5" s="26" customFormat="1" ht="15.75">
      <c r="A85" s="374" t="s">
        <v>27</v>
      </c>
      <c r="B85" s="375"/>
      <c r="C85" s="28" t="s">
        <v>28</v>
      </c>
      <c r="D85" s="28" t="s">
        <v>23</v>
      </c>
      <c r="E85" s="27" t="s">
        <v>24</v>
      </c>
    </row>
    <row r="86" spans="1:5" s="26" customFormat="1" ht="15.75">
      <c r="A86" s="53" t="s">
        <v>136</v>
      </c>
      <c r="B86" s="53"/>
      <c r="C86" s="54">
        <v>821</v>
      </c>
      <c r="D86" s="40">
        <v>543859.33</v>
      </c>
      <c r="E86" s="55"/>
    </row>
    <row r="87" spans="1:5" s="26" customFormat="1" ht="6.75" customHeight="1">
      <c r="A87" s="30"/>
      <c r="B87" s="30"/>
      <c r="C87" s="31"/>
      <c r="D87" s="40"/>
      <c r="E87" s="36"/>
    </row>
    <row r="88" spans="1:5" s="26" customFormat="1" ht="15.75">
      <c r="A88" s="56" t="s">
        <v>495</v>
      </c>
      <c r="B88" s="30"/>
      <c r="C88" s="57">
        <v>101</v>
      </c>
      <c r="D88" s="35"/>
      <c r="E88" s="59">
        <v>0</v>
      </c>
    </row>
    <row r="89" spans="1:5" s="26" customFormat="1" ht="15.75">
      <c r="A89" s="56" t="s">
        <v>137</v>
      </c>
      <c r="B89" s="30"/>
      <c r="C89" s="57">
        <v>102</v>
      </c>
      <c r="D89" s="35"/>
      <c r="E89" s="59">
        <v>285.7</v>
      </c>
    </row>
    <row r="90" spans="1:5" s="26" customFormat="1" ht="15.75">
      <c r="A90" s="56" t="s">
        <v>496</v>
      </c>
      <c r="B90" s="30"/>
      <c r="C90" s="57">
        <v>125</v>
      </c>
      <c r="D90" s="35"/>
      <c r="E90" s="59">
        <v>41</v>
      </c>
    </row>
    <row r="91" spans="1:5" s="26" customFormat="1" ht="15.75">
      <c r="A91" s="56" t="s">
        <v>549</v>
      </c>
      <c r="B91" s="30"/>
      <c r="C91" s="57">
        <v>127</v>
      </c>
      <c r="D91" s="35"/>
      <c r="E91" s="59">
        <v>0</v>
      </c>
    </row>
    <row r="92" spans="1:5" s="26" customFormat="1" ht="15.75">
      <c r="A92" s="56" t="s">
        <v>177</v>
      </c>
      <c r="B92" s="30"/>
      <c r="C92" s="57">
        <v>137</v>
      </c>
      <c r="D92" s="35"/>
      <c r="E92" s="59">
        <v>0</v>
      </c>
    </row>
    <row r="93" spans="1:5" s="26" customFormat="1" ht="15.75">
      <c r="A93" s="56" t="s">
        <v>169</v>
      </c>
      <c r="B93" s="30"/>
      <c r="C93" s="57">
        <v>140</v>
      </c>
      <c r="D93" s="35"/>
      <c r="E93" s="59">
        <v>0</v>
      </c>
    </row>
    <row r="94" spans="1:5" s="26" customFormat="1" ht="15.75">
      <c r="A94" s="56" t="s">
        <v>548</v>
      </c>
      <c r="B94" s="30"/>
      <c r="C94" s="57">
        <v>141</v>
      </c>
      <c r="D94" s="35"/>
      <c r="E94" s="59">
        <v>0</v>
      </c>
    </row>
    <row r="95" spans="1:5" s="26" customFormat="1" ht="15.75">
      <c r="A95" s="56" t="s">
        <v>411</v>
      </c>
      <c r="B95" s="30"/>
      <c r="C95" s="57">
        <v>146</v>
      </c>
      <c r="D95" s="35"/>
      <c r="E95" s="59">
        <v>40</v>
      </c>
    </row>
    <row r="96" spans="1:5" s="26" customFormat="1" ht="15.75">
      <c r="A96" s="56" t="s">
        <v>519</v>
      </c>
      <c r="B96" s="30"/>
      <c r="C96" s="57">
        <v>149</v>
      </c>
      <c r="D96" s="35"/>
      <c r="E96" s="59">
        <v>0</v>
      </c>
    </row>
    <row r="97" spans="1:5" s="26" customFormat="1" ht="15.75">
      <c r="A97" s="56" t="s">
        <v>138</v>
      </c>
      <c r="B97" s="30"/>
      <c r="C97" s="57">
        <v>203</v>
      </c>
      <c r="D97" s="35"/>
      <c r="E97" s="59">
        <v>0</v>
      </c>
    </row>
    <row r="98" spans="1:5" s="26" customFormat="1" ht="15.75">
      <c r="A98" s="56" t="s">
        <v>520</v>
      </c>
      <c r="B98" s="30"/>
      <c r="C98" s="57">
        <v>204</v>
      </c>
      <c r="D98" s="35"/>
      <c r="E98" s="59">
        <v>0</v>
      </c>
    </row>
    <row r="99" spans="1:5" s="26" customFormat="1" ht="15.75">
      <c r="A99" s="56" t="s">
        <v>139</v>
      </c>
      <c r="B99" s="30"/>
      <c r="C99" s="57">
        <v>302</v>
      </c>
      <c r="D99" s="35"/>
      <c r="E99" s="59">
        <v>45000</v>
      </c>
    </row>
    <row r="100" spans="1:5" s="26" customFormat="1" ht="15.75">
      <c r="A100" s="56" t="s">
        <v>171</v>
      </c>
      <c r="B100" s="30"/>
      <c r="C100" s="57">
        <v>307</v>
      </c>
      <c r="D100" s="35"/>
      <c r="E100" s="59">
        <v>0</v>
      </c>
    </row>
    <row r="101" spans="1:5" s="26" customFormat="1" ht="15.75">
      <c r="A101" s="56" t="s">
        <v>172</v>
      </c>
      <c r="B101" s="30"/>
      <c r="C101" s="57">
        <v>307</v>
      </c>
      <c r="D101" s="35"/>
      <c r="E101" s="59">
        <v>0</v>
      </c>
    </row>
    <row r="102" spans="1:5" s="26" customFormat="1" ht="15.75">
      <c r="A102" s="56" t="s">
        <v>141</v>
      </c>
      <c r="B102" s="30"/>
      <c r="C102" s="57">
        <v>1002</v>
      </c>
      <c r="D102" s="35"/>
      <c r="E102" s="59">
        <v>0</v>
      </c>
    </row>
    <row r="103" spans="1:5" s="26" customFormat="1" ht="15.75">
      <c r="A103" s="56" t="s">
        <v>142</v>
      </c>
      <c r="B103" s="30"/>
      <c r="C103" s="57">
        <v>1003</v>
      </c>
      <c r="D103" s="35"/>
      <c r="E103" s="26">
        <v>119697.23</v>
      </c>
    </row>
    <row r="104" spans="1:5" s="26" customFormat="1" ht="15.75">
      <c r="A104" s="56" t="s">
        <v>158</v>
      </c>
      <c r="B104" s="30"/>
      <c r="C104" s="57">
        <v>1004</v>
      </c>
      <c r="D104" s="35"/>
      <c r="E104" s="59">
        <v>0</v>
      </c>
    </row>
    <row r="105" spans="1:5" s="26" customFormat="1" ht="15.75">
      <c r="A105" s="56" t="s">
        <v>143</v>
      </c>
      <c r="B105" s="30"/>
      <c r="C105" s="57">
        <v>1005</v>
      </c>
      <c r="D105" s="35"/>
      <c r="E105" s="59">
        <v>57996.93</v>
      </c>
    </row>
    <row r="106" spans="1:5" s="26" customFormat="1" ht="15.75">
      <c r="A106" s="56" t="s">
        <v>144</v>
      </c>
      <c r="B106" s="30"/>
      <c r="C106" s="57">
        <v>1006</v>
      </c>
      <c r="D106" s="35"/>
      <c r="E106" s="59">
        <v>162798.47</v>
      </c>
    </row>
    <row r="107" spans="1:5" s="26" customFormat="1" ht="15.75">
      <c r="A107" s="56" t="s">
        <v>145</v>
      </c>
      <c r="B107" s="30"/>
      <c r="C107" s="57">
        <v>1010</v>
      </c>
      <c r="D107" s="35"/>
      <c r="E107" s="59">
        <v>0</v>
      </c>
    </row>
    <row r="108" spans="1:5" s="26" customFormat="1" ht="15.75">
      <c r="A108" s="56" t="s">
        <v>146</v>
      </c>
      <c r="B108" s="30"/>
      <c r="C108" s="57">
        <v>1011</v>
      </c>
      <c r="D108" s="35"/>
      <c r="E108" s="59">
        <v>0</v>
      </c>
    </row>
    <row r="109" spans="1:5" s="26" customFormat="1" ht="15.75">
      <c r="A109" s="56" t="s">
        <v>140</v>
      </c>
      <c r="B109" s="30"/>
      <c r="C109" s="57">
        <v>1013</v>
      </c>
      <c r="D109" s="35"/>
      <c r="E109" s="59">
        <v>0</v>
      </c>
    </row>
    <row r="110" spans="1:5" s="26" customFormat="1" ht="15.75">
      <c r="A110" s="56" t="s">
        <v>188</v>
      </c>
      <c r="B110" s="30"/>
      <c r="C110" s="57">
        <v>2002</v>
      </c>
      <c r="D110" s="35"/>
      <c r="E110" s="59">
        <v>0</v>
      </c>
    </row>
    <row r="111" spans="1:5" s="26" customFormat="1" ht="15.75">
      <c r="A111" s="56" t="s">
        <v>11</v>
      </c>
      <c r="B111" s="30"/>
      <c r="C111" s="57">
        <v>2002</v>
      </c>
      <c r="D111" s="35"/>
      <c r="E111" s="59">
        <v>0</v>
      </c>
    </row>
    <row r="112" spans="1:5" s="26" customFormat="1" ht="15.75">
      <c r="A112" s="56" t="s">
        <v>12</v>
      </c>
      <c r="B112" s="30"/>
      <c r="C112" s="57">
        <v>2002</v>
      </c>
      <c r="D112" s="35"/>
      <c r="E112" s="59">
        <v>0</v>
      </c>
    </row>
    <row r="113" spans="1:5" s="26" customFormat="1" ht="15.75">
      <c r="A113" s="56" t="s">
        <v>219</v>
      </c>
      <c r="B113" s="30"/>
      <c r="C113" s="57">
        <v>3000</v>
      </c>
      <c r="D113" s="35"/>
      <c r="E113" s="40">
        <v>140000</v>
      </c>
    </row>
    <row r="114" spans="1:5" s="26" customFormat="1" ht="15.75">
      <c r="A114" s="56" t="s">
        <v>220</v>
      </c>
      <c r="B114" s="30"/>
      <c r="C114" s="57">
        <v>3000</v>
      </c>
      <c r="D114" s="35"/>
      <c r="E114" s="40">
        <v>0</v>
      </c>
    </row>
    <row r="115" spans="1:5" s="26" customFormat="1" ht="15.75">
      <c r="A115" s="56" t="s">
        <v>412</v>
      </c>
      <c r="B115" s="30"/>
      <c r="C115" s="57">
        <v>3000</v>
      </c>
      <c r="D115" s="35"/>
      <c r="E115" s="40">
        <v>18000</v>
      </c>
    </row>
    <row r="116" spans="1:5" s="26" customFormat="1" ht="15.75">
      <c r="A116" s="56" t="s">
        <v>436</v>
      </c>
      <c r="B116" s="30"/>
      <c r="C116" s="57">
        <v>3000</v>
      </c>
      <c r="D116" s="40"/>
      <c r="E116" s="36">
        <v>0</v>
      </c>
    </row>
    <row r="117" spans="1:5" s="26" customFormat="1" ht="16.5" thickBot="1">
      <c r="A117" s="56"/>
      <c r="B117" s="30"/>
      <c r="C117" s="31"/>
      <c r="D117" s="60">
        <f>SUM(D86:D115)</f>
        <v>543859.33</v>
      </c>
      <c r="E117" s="61">
        <f>SUM(E88:E116)</f>
        <v>543859.33</v>
      </c>
    </row>
    <row r="118" spans="1:5" s="26" customFormat="1" ht="9" customHeight="1" thickTop="1">
      <c r="A118" s="43"/>
      <c r="B118" s="43"/>
      <c r="C118" s="43"/>
      <c r="D118" s="43"/>
      <c r="E118" s="43"/>
    </row>
    <row r="119" spans="1:5" s="26" customFormat="1" ht="16.5" customHeight="1">
      <c r="A119" s="30" t="s">
        <v>469</v>
      </c>
      <c r="B119" s="30"/>
      <c r="C119" s="30"/>
      <c r="D119" s="30"/>
      <c r="E119" s="30"/>
    </row>
    <row r="120" spans="1:5" s="26" customFormat="1" ht="15.75">
      <c r="A120" s="30" t="s">
        <v>587</v>
      </c>
      <c r="B120" s="30"/>
      <c r="C120" s="30"/>
      <c r="D120" s="30"/>
      <c r="E120" s="30"/>
    </row>
    <row r="121" spans="1:5" s="26" customFormat="1" ht="9" customHeight="1">
      <c r="A121" s="30"/>
      <c r="B121" s="30"/>
      <c r="C121" s="30"/>
      <c r="D121" s="30"/>
      <c r="E121" s="30"/>
    </row>
    <row r="122" spans="1:5" s="26" customFormat="1" ht="15.75">
      <c r="A122" s="47" t="s">
        <v>17</v>
      </c>
      <c r="B122" s="372" t="s">
        <v>491</v>
      </c>
      <c r="C122" s="373"/>
      <c r="D122" s="48" t="s">
        <v>69</v>
      </c>
      <c r="E122" s="48"/>
    </row>
    <row r="123" spans="1:5" s="26" customFormat="1" ht="7.5" customHeight="1">
      <c r="A123" s="30"/>
      <c r="B123" s="49"/>
      <c r="C123" s="38"/>
      <c r="D123" s="30"/>
      <c r="E123" s="30"/>
    </row>
    <row r="124" spans="1:5" s="26" customFormat="1" ht="15.75">
      <c r="A124" s="50" t="s">
        <v>208</v>
      </c>
      <c r="B124" s="376" t="s">
        <v>211</v>
      </c>
      <c r="C124" s="377"/>
      <c r="D124" s="376" t="s">
        <v>209</v>
      </c>
      <c r="E124" s="378"/>
    </row>
    <row r="125" spans="1:5" s="26" customFormat="1" ht="15.75">
      <c r="A125" s="51" t="s">
        <v>204</v>
      </c>
      <c r="B125" s="379" t="s">
        <v>218</v>
      </c>
      <c r="C125" s="380"/>
      <c r="D125" s="379" t="s">
        <v>204</v>
      </c>
      <c r="E125" s="381"/>
    </row>
    <row r="126" s="26" customFormat="1" ht="15.75"/>
  </sheetData>
  <sheetProtection/>
  <mergeCells count="22">
    <mergeCell ref="B124:C124"/>
    <mergeCell ref="D124:E124"/>
    <mergeCell ref="B125:C125"/>
    <mergeCell ref="D125:E125"/>
    <mergeCell ref="B122:C122"/>
    <mergeCell ref="A41:B41"/>
    <mergeCell ref="B76:C76"/>
    <mergeCell ref="A83:E83"/>
    <mergeCell ref="A85:B85"/>
    <mergeCell ref="B78:C78"/>
    <mergeCell ref="D78:E78"/>
    <mergeCell ref="B79:C79"/>
    <mergeCell ref="D79:E79"/>
    <mergeCell ref="A3:E3"/>
    <mergeCell ref="A5:B5"/>
    <mergeCell ref="B30:C30"/>
    <mergeCell ref="A39:E39"/>
    <mergeCell ref="B32:C32"/>
    <mergeCell ref="B33:C33"/>
    <mergeCell ref="D32:E32"/>
    <mergeCell ref="D33:E33"/>
    <mergeCell ref="D30:E30"/>
  </mergeCells>
  <printOptions/>
  <pageMargins left="0.8" right="0.35" top="0.23" bottom="0.23" header="0.17" footer="0.21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61"/>
  </sheetPr>
  <dimension ref="B1:M200"/>
  <sheetViews>
    <sheetView zoomScalePageLayoutView="0" workbookViewId="0" topLeftCell="A1">
      <selection activeCell="F27" sqref="F27"/>
    </sheetView>
  </sheetViews>
  <sheetFormatPr defaultColWidth="9.00390625" defaultRowHeight="21.75"/>
  <cols>
    <col min="1" max="1" width="2.421875" style="1" customWidth="1"/>
    <col min="2" max="2" width="15.28125" style="1" customWidth="1"/>
    <col min="3" max="3" width="20.28125" style="1" customWidth="1"/>
    <col min="4" max="4" width="18.421875" style="13" customWidth="1"/>
    <col min="5" max="5" width="15.421875" style="1" customWidth="1"/>
    <col min="6" max="6" width="14.421875" style="1" customWidth="1"/>
    <col min="7" max="7" width="11.28125" style="1" customWidth="1"/>
    <col min="8" max="8" width="9.57421875" style="13" bestFit="1" customWidth="1"/>
    <col min="9" max="9" width="9.00390625" style="1" customWidth="1"/>
    <col min="10" max="10" width="17.8515625" style="1" customWidth="1"/>
    <col min="11" max="16384" width="9.00390625" style="1" customWidth="1"/>
  </cols>
  <sheetData>
    <row r="1" spans="2:6" ht="10.5" customHeight="1">
      <c r="B1" s="17"/>
      <c r="C1" s="17"/>
      <c r="D1" s="226"/>
      <c r="E1" s="17"/>
      <c r="F1" s="5"/>
    </row>
    <row r="2" spans="2:7" ht="18" customHeight="1">
      <c r="B2" s="70" t="s">
        <v>154</v>
      </c>
      <c r="C2" s="70"/>
      <c r="D2" s="234" t="s">
        <v>155</v>
      </c>
      <c r="F2" s="235"/>
      <c r="G2" s="235"/>
    </row>
    <row r="3" spans="4:6" ht="24" customHeight="1">
      <c r="D3" s="234" t="s">
        <v>478</v>
      </c>
      <c r="E3" s="70"/>
      <c r="F3" s="70"/>
    </row>
    <row r="4" spans="2:4" ht="23.25" customHeight="1">
      <c r="B4" s="70" t="s">
        <v>59</v>
      </c>
      <c r="C4" s="70"/>
      <c r="D4" s="234" t="s">
        <v>401</v>
      </c>
    </row>
    <row r="5" spans="4:6" ht="21" customHeight="1">
      <c r="D5" s="234" t="s">
        <v>382</v>
      </c>
      <c r="E5" s="70"/>
      <c r="F5" s="70"/>
    </row>
    <row r="6" spans="2:7" ht="6" customHeight="1">
      <c r="B6" s="17"/>
      <c r="C6" s="17"/>
      <c r="D6" s="20"/>
      <c r="E6" s="17"/>
      <c r="F6" s="17"/>
      <c r="G6" s="17"/>
    </row>
    <row r="7" spans="2:6" ht="23.25" customHeight="1">
      <c r="B7" s="1" t="s">
        <v>604</v>
      </c>
      <c r="E7" s="236"/>
      <c r="F7" s="237">
        <v>19480.17</v>
      </c>
    </row>
    <row r="8" spans="2:6" ht="21.75" customHeight="1">
      <c r="B8" s="1" t="s">
        <v>60</v>
      </c>
      <c r="E8" s="22"/>
      <c r="F8" s="238"/>
    </row>
    <row r="9" spans="2:6" ht="21.75" customHeight="1">
      <c r="B9" s="238" t="s">
        <v>479</v>
      </c>
      <c r="C9" s="239" t="s">
        <v>61</v>
      </c>
      <c r="D9" s="240" t="s">
        <v>16</v>
      </c>
      <c r="E9" s="22"/>
      <c r="F9" s="238"/>
    </row>
    <row r="10" spans="2:6" ht="21" customHeight="1">
      <c r="B10" s="241"/>
      <c r="C10" s="241"/>
      <c r="E10" s="22"/>
      <c r="F10" s="242">
        <f>D10</f>
        <v>0</v>
      </c>
    </row>
    <row r="11" spans="2:6" ht="18.75">
      <c r="B11" s="1" t="s">
        <v>62</v>
      </c>
      <c r="E11" s="22"/>
      <c r="F11" s="238"/>
    </row>
    <row r="12" spans="2:6" ht="18.75">
      <c r="B12" s="239" t="s">
        <v>22</v>
      </c>
      <c r="C12" s="239" t="s">
        <v>15</v>
      </c>
      <c r="D12" s="243" t="s">
        <v>16</v>
      </c>
      <c r="E12" s="22"/>
      <c r="F12" s="238"/>
    </row>
    <row r="13" spans="2:6" ht="18.75">
      <c r="B13" s="244"/>
      <c r="C13" s="238"/>
      <c r="D13" s="245"/>
      <c r="E13" s="22"/>
      <c r="F13" s="246">
        <f>D13</f>
        <v>0</v>
      </c>
    </row>
    <row r="14" spans="2:6" ht="18.75">
      <c r="B14" s="1" t="s">
        <v>197</v>
      </c>
      <c r="E14" s="22"/>
      <c r="F14" s="246">
        <v>0</v>
      </c>
    </row>
    <row r="15" spans="2:6" ht="18.75">
      <c r="B15" s="241"/>
      <c r="E15" s="22"/>
      <c r="F15" s="246">
        <f>SUM(D15)</f>
        <v>0</v>
      </c>
    </row>
    <row r="16" spans="2:6" ht="18.75">
      <c r="B16" s="241"/>
      <c r="E16" s="22"/>
      <c r="F16" s="246">
        <f>SUM(D16)</f>
        <v>0</v>
      </c>
    </row>
    <row r="17" spans="2:6" ht="18.75">
      <c r="B17" s="241"/>
      <c r="E17" s="22"/>
      <c r="F17" s="246">
        <f>SUM(D17)</f>
        <v>0</v>
      </c>
    </row>
    <row r="18" spans="5:6" ht="18.75">
      <c r="E18" s="22"/>
      <c r="F18" s="246"/>
    </row>
    <row r="19" spans="5:6" ht="18.75">
      <c r="E19" s="22"/>
      <c r="F19" s="246"/>
    </row>
    <row r="20" spans="5:6" ht="18.75">
      <c r="E20" s="22"/>
      <c r="F20" s="246"/>
    </row>
    <row r="21" spans="5:6" ht="18.75">
      <c r="E21" s="22"/>
      <c r="F21" s="246"/>
    </row>
    <row r="22" spans="5:6" ht="18.75">
      <c r="E22" s="22"/>
      <c r="F22" s="246"/>
    </row>
    <row r="23" spans="5:6" ht="18.75">
      <c r="E23" s="22"/>
      <c r="F23" s="246"/>
    </row>
    <row r="24" spans="2:10" ht="18.75">
      <c r="B24" s="1" t="s">
        <v>174</v>
      </c>
      <c r="E24" s="22"/>
      <c r="F24" s="245"/>
      <c r="J24" s="13"/>
    </row>
    <row r="25" spans="2:6" ht="18.75">
      <c r="B25" s="1" t="s">
        <v>175</v>
      </c>
      <c r="E25" s="22"/>
      <c r="F25" s="245">
        <v>0</v>
      </c>
    </row>
    <row r="26" spans="5:10" ht="18.75">
      <c r="E26" s="22"/>
      <c r="F26" s="245">
        <v>0</v>
      </c>
      <c r="J26" s="217"/>
    </row>
    <row r="27" spans="2:6" ht="18.75">
      <c r="B27" s="1" t="s">
        <v>605</v>
      </c>
      <c r="D27" s="247"/>
      <c r="E27" s="22"/>
      <c r="F27" s="248">
        <f>F7-F15-F16-F17</f>
        <v>19480.17</v>
      </c>
    </row>
    <row r="28" spans="5:7" ht="8.25" customHeight="1">
      <c r="E28" s="67"/>
      <c r="F28" s="249"/>
      <c r="G28" s="17"/>
    </row>
    <row r="29" spans="2:6" ht="21" customHeight="1">
      <c r="B29" s="235" t="s">
        <v>63</v>
      </c>
      <c r="C29" s="235"/>
      <c r="D29" s="250"/>
      <c r="E29" s="236" t="s">
        <v>65</v>
      </c>
      <c r="F29" s="5"/>
    </row>
    <row r="30" spans="2:10" ht="18.75">
      <c r="B30" s="5" t="s">
        <v>64</v>
      </c>
      <c r="C30" s="5"/>
      <c r="D30" s="225"/>
      <c r="E30" s="22" t="s">
        <v>64</v>
      </c>
      <c r="F30" s="5"/>
      <c r="J30" s="13"/>
    </row>
    <row r="31" spans="2:10" ht="18.75">
      <c r="B31" s="5" t="s">
        <v>210</v>
      </c>
      <c r="C31" s="5"/>
      <c r="D31" s="225"/>
      <c r="E31" s="22" t="s">
        <v>206</v>
      </c>
      <c r="F31" s="5"/>
      <c r="J31" s="217"/>
    </row>
    <row r="32" spans="2:6" ht="18.75">
      <c r="B32" s="5" t="s">
        <v>205</v>
      </c>
      <c r="C32" s="5"/>
      <c r="D32" s="225"/>
      <c r="E32" s="22" t="s">
        <v>212</v>
      </c>
      <c r="F32" s="5"/>
    </row>
    <row r="33" spans="2:6" ht="18.75">
      <c r="B33" s="5" t="s">
        <v>606</v>
      </c>
      <c r="C33" s="5"/>
      <c r="D33" s="225"/>
      <c r="E33" s="22" t="str">
        <f>B33</f>
        <v>วันที่      30  มิถุนายน  2554</v>
      </c>
      <c r="F33" s="5"/>
    </row>
    <row r="34" spans="2:7" ht="18.75">
      <c r="B34" s="17"/>
      <c r="C34" s="17"/>
      <c r="D34" s="226"/>
      <c r="E34" s="67"/>
      <c r="F34" s="17"/>
      <c r="G34" s="17"/>
    </row>
    <row r="200" ht="18.75">
      <c r="M200" s="1">
        <v>0</v>
      </c>
    </row>
  </sheetData>
  <sheetProtection/>
  <printOptions/>
  <pageMargins left="0.6" right="0" top="0.89" bottom="0.31" header="0.22" footer="0.2"/>
  <pageSetup horizontalDpi="600" verticalDpi="600" orientation="portrait" paperSize="9" scale="9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61"/>
  </sheetPr>
  <dimension ref="B1:M200"/>
  <sheetViews>
    <sheetView zoomScalePageLayoutView="0" workbookViewId="0" topLeftCell="A11">
      <selection activeCell="M30" sqref="M30"/>
    </sheetView>
  </sheetViews>
  <sheetFormatPr defaultColWidth="9.00390625" defaultRowHeight="21.75"/>
  <cols>
    <col min="1" max="1" width="2.421875" style="1" customWidth="1"/>
    <col min="2" max="2" width="15.28125" style="1" customWidth="1"/>
    <col min="3" max="3" width="20.28125" style="1" customWidth="1"/>
    <col min="4" max="4" width="18.421875" style="13" customWidth="1"/>
    <col min="5" max="5" width="15.421875" style="1" customWidth="1"/>
    <col min="6" max="6" width="14.421875" style="1" customWidth="1"/>
    <col min="7" max="7" width="11.28125" style="1" customWidth="1"/>
    <col min="8" max="8" width="9.57421875" style="13" bestFit="1" customWidth="1"/>
    <col min="9" max="9" width="9.00390625" style="1" customWidth="1"/>
    <col min="10" max="10" width="17.8515625" style="1" customWidth="1"/>
    <col min="11" max="16384" width="9.00390625" style="1" customWidth="1"/>
  </cols>
  <sheetData>
    <row r="1" spans="2:6" ht="10.5" customHeight="1">
      <c r="B1" s="17"/>
      <c r="C1" s="17"/>
      <c r="D1" s="226"/>
      <c r="E1" s="17"/>
      <c r="F1" s="5"/>
    </row>
    <row r="2" spans="2:7" ht="25.5" customHeight="1">
      <c r="B2" s="70" t="s">
        <v>154</v>
      </c>
      <c r="C2" s="70"/>
      <c r="D2" s="234" t="s">
        <v>155</v>
      </c>
      <c r="F2" s="235"/>
      <c r="G2" s="235"/>
    </row>
    <row r="3" spans="4:6" ht="24" customHeight="1">
      <c r="D3" s="234" t="s">
        <v>402</v>
      </c>
      <c r="E3" s="70"/>
      <c r="F3" s="70"/>
    </row>
    <row r="4" spans="2:4" ht="22.5" customHeight="1">
      <c r="B4" s="70" t="s">
        <v>59</v>
      </c>
      <c r="C4" s="70"/>
      <c r="D4" s="10"/>
    </row>
    <row r="5" spans="4:6" ht="21" customHeight="1">
      <c r="D5" s="234" t="s">
        <v>403</v>
      </c>
      <c r="E5" s="70"/>
      <c r="F5" s="70"/>
    </row>
    <row r="6" spans="2:7" ht="6" customHeight="1">
      <c r="B6" s="17"/>
      <c r="C6" s="17"/>
      <c r="D6" s="20"/>
      <c r="E6" s="17"/>
      <c r="F6" s="17"/>
      <c r="G6" s="17"/>
    </row>
    <row r="7" spans="2:6" ht="23.25" customHeight="1">
      <c r="B7" s="1" t="s">
        <v>607</v>
      </c>
      <c r="E7" s="236"/>
      <c r="F7" s="237">
        <v>414666.33</v>
      </c>
    </row>
    <row r="8" spans="2:6" ht="23.25" customHeight="1">
      <c r="B8" s="1" t="s">
        <v>60</v>
      </c>
      <c r="E8" s="22"/>
      <c r="F8" s="238"/>
    </row>
    <row r="9" spans="2:6" ht="21.75" customHeight="1">
      <c r="B9" s="238" t="s">
        <v>479</v>
      </c>
      <c r="C9" s="239" t="s">
        <v>61</v>
      </c>
      <c r="D9" s="240" t="s">
        <v>16</v>
      </c>
      <c r="E9" s="22"/>
      <c r="F9" s="238"/>
    </row>
    <row r="10" spans="2:6" ht="21" customHeight="1">
      <c r="B10" s="241"/>
      <c r="C10" s="241"/>
      <c r="E10" s="22"/>
      <c r="F10" s="242">
        <f>D10</f>
        <v>0</v>
      </c>
    </row>
    <row r="11" spans="2:6" ht="18.75">
      <c r="B11" s="1" t="s">
        <v>62</v>
      </c>
      <c r="E11" s="22"/>
      <c r="F11" s="238"/>
    </row>
    <row r="12" spans="2:6" ht="18.75">
      <c r="B12" s="239" t="s">
        <v>22</v>
      </c>
      <c r="C12" s="239" t="s">
        <v>15</v>
      </c>
      <c r="D12" s="243" t="s">
        <v>16</v>
      </c>
      <c r="E12" s="22"/>
      <c r="F12" s="238"/>
    </row>
    <row r="13" spans="2:6" ht="18.75">
      <c r="B13" s="244"/>
      <c r="C13" s="238"/>
      <c r="D13" s="245"/>
      <c r="E13" s="22"/>
      <c r="F13" s="246">
        <f>D13</f>
        <v>0</v>
      </c>
    </row>
    <row r="14" spans="2:6" ht="18.75">
      <c r="B14" s="1" t="s">
        <v>197</v>
      </c>
      <c r="E14" s="22"/>
      <c r="F14" s="246">
        <v>0</v>
      </c>
    </row>
    <row r="15" spans="2:6" ht="18.75">
      <c r="B15" s="241"/>
      <c r="E15" s="22"/>
      <c r="F15" s="246"/>
    </row>
    <row r="16" spans="2:6" ht="18.75">
      <c r="B16" s="241"/>
      <c r="E16" s="22"/>
      <c r="F16" s="246"/>
    </row>
    <row r="17" spans="5:6" ht="18.75">
      <c r="E17" s="22"/>
      <c r="F17" s="246"/>
    </row>
    <row r="18" spans="5:6" ht="18.75">
      <c r="E18" s="22"/>
      <c r="F18" s="246"/>
    </row>
    <row r="19" spans="5:6" ht="18.75">
      <c r="E19" s="22"/>
      <c r="F19" s="246"/>
    </row>
    <row r="20" spans="5:6" ht="18.75">
      <c r="E20" s="22"/>
      <c r="F20" s="246"/>
    </row>
    <row r="21" spans="5:6" ht="18.75">
      <c r="E21" s="22"/>
      <c r="F21" s="246"/>
    </row>
    <row r="22" spans="5:6" ht="18.75">
      <c r="E22" s="22"/>
      <c r="F22" s="246"/>
    </row>
    <row r="23" spans="5:6" ht="18.75">
      <c r="E23" s="22"/>
      <c r="F23" s="246"/>
    </row>
    <row r="24" spans="2:10" ht="18.75">
      <c r="B24" s="1" t="s">
        <v>174</v>
      </c>
      <c r="E24" s="22"/>
      <c r="F24" s="245"/>
      <c r="J24" s="13"/>
    </row>
    <row r="25" spans="2:6" ht="18.75">
      <c r="B25" s="1" t="s">
        <v>175</v>
      </c>
      <c r="E25" s="22"/>
      <c r="F25" s="245">
        <v>0</v>
      </c>
    </row>
    <row r="26" spans="5:10" ht="18.75">
      <c r="E26" s="22"/>
      <c r="F26" s="245">
        <v>0</v>
      </c>
      <c r="J26" s="217"/>
    </row>
    <row r="27" spans="2:6" ht="18.75">
      <c r="B27" s="1" t="s">
        <v>618</v>
      </c>
      <c r="D27" s="247"/>
      <c r="E27" s="22"/>
      <c r="F27" s="248">
        <f>F7-F15-F16</f>
        <v>414666.33</v>
      </c>
    </row>
    <row r="28" spans="5:7" ht="8.25" customHeight="1">
      <c r="E28" s="67"/>
      <c r="F28" s="249"/>
      <c r="G28" s="17"/>
    </row>
    <row r="29" spans="2:6" ht="21" customHeight="1">
      <c r="B29" s="235" t="s">
        <v>63</v>
      </c>
      <c r="C29" s="235"/>
      <c r="D29" s="250"/>
      <c r="E29" s="236" t="s">
        <v>65</v>
      </c>
      <c r="F29" s="5"/>
    </row>
    <row r="30" spans="2:10" ht="18.75">
      <c r="B30" s="5" t="s">
        <v>64</v>
      </c>
      <c r="C30" s="5"/>
      <c r="D30" s="225"/>
      <c r="E30" s="22" t="s">
        <v>64</v>
      </c>
      <c r="F30" s="5"/>
      <c r="J30" s="13"/>
    </row>
    <row r="31" spans="2:10" ht="18.75">
      <c r="B31" s="5" t="s">
        <v>210</v>
      </c>
      <c r="C31" s="5"/>
      <c r="D31" s="225"/>
      <c r="E31" s="22" t="s">
        <v>206</v>
      </c>
      <c r="F31" s="5"/>
      <c r="J31" s="217"/>
    </row>
    <row r="32" spans="2:6" ht="18.75">
      <c r="B32" s="5" t="s">
        <v>205</v>
      </c>
      <c r="C32" s="5"/>
      <c r="D32" s="225"/>
      <c r="E32" s="22" t="s">
        <v>212</v>
      </c>
      <c r="F32" s="5"/>
    </row>
    <row r="33" spans="2:6" ht="18.75">
      <c r="B33" s="5" t="s">
        <v>619</v>
      </c>
      <c r="C33" s="5"/>
      <c r="D33" s="225"/>
      <c r="E33" s="22" t="str">
        <f>B33</f>
        <v>วันที่   30 มิถุนายน   2554</v>
      </c>
      <c r="F33" s="5"/>
    </row>
    <row r="34" spans="2:7" ht="18.75">
      <c r="B34" s="17"/>
      <c r="C34" s="17"/>
      <c r="D34" s="226"/>
      <c r="E34" s="67"/>
      <c r="F34" s="17"/>
      <c r="G34" s="17"/>
    </row>
    <row r="200" ht="18.75">
      <c r="M200" s="1">
        <v>0</v>
      </c>
    </row>
  </sheetData>
  <sheetProtection/>
  <printOptions/>
  <pageMargins left="0.6" right="0" top="0.94" bottom="0.31" header="0.22" footer="0.2"/>
  <pageSetup horizontalDpi="600" verticalDpi="600" orientation="portrait" paperSize="9" scale="9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61"/>
  </sheetPr>
  <dimension ref="B1:M208"/>
  <sheetViews>
    <sheetView zoomScalePageLayoutView="0" workbookViewId="0" topLeftCell="A4">
      <selection activeCell="O19" sqref="O19"/>
    </sheetView>
  </sheetViews>
  <sheetFormatPr defaultColWidth="9.00390625" defaultRowHeight="21.75"/>
  <cols>
    <col min="1" max="1" width="2.421875" style="1" customWidth="1"/>
    <col min="2" max="3" width="18.7109375" style="1" customWidth="1"/>
    <col min="4" max="4" width="14.28125" style="13" customWidth="1"/>
    <col min="5" max="5" width="16.00390625" style="1" customWidth="1"/>
    <col min="6" max="6" width="14.421875" style="1" customWidth="1"/>
    <col min="7" max="7" width="11.28125" style="1" customWidth="1"/>
    <col min="8" max="8" width="9.57421875" style="13" bestFit="1" customWidth="1"/>
    <col min="9" max="9" width="9.00390625" style="1" customWidth="1"/>
    <col min="10" max="10" width="17.8515625" style="1" customWidth="1"/>
    <col min="11" max="16384" width="9.00390625" style="1" customWidth="1"/>
  </cols>
  <sheetData>
    <row r="1" spans="2:6" ht="10.5" customHeight="1">
      <c r="B1" s="17"/>
      <c r="C1" s="17"/>
      <c r="D1" s="226"/>
      <c r="E1" s="17"/>
      <c r="F1" s="5"/>
    </row>
    <row r="2" spans="2:7" ht="25.5" customHeight="1">
      <c r="B2" s="70" t="s">
        <v>154</v>
      </c>
      <c r="C2" s="70"/>
      <c r="D2" s="257"/>
      <c r="F2" s="235"/>
      <c r="G2" s="235"/>
    </row>
    <row r="3" spans="4:6" ht="18.75">
      <c r="D3" s="234" t="s">
        <v>155</v>
      </c>
      <c r="E3" s="70"/>
      <c r="F3" s="70"/>
    </row>
    <row r="4" spans="2:4" ht="21.75" customHeight="1">
      <c r="B4" s="70" t="s">
        <v>407</v>
      </c>
      <c r="C4" s="70"/>
      <c r="D4" s="10"/>
    </row>
    <row r="5" spans="4:6" ht="21" customHeight="1">
      <c r="D5" s="234" t="s">
        <v>156</v>
      </c>
      <c r="E5" s="70"/>
      <c r="F5" s="70"/>
    </row>
    <row r="6" spans="2:7" ht="6" customHeight="1">
      <c r="B6" s="17"/>
      <c r="C6" s="17"/>
      <c r="D6" s="20"/>
      <c r="E6" s="17"/>
      <c r="F6" s="17"/>
      <c r="G6" s="17"/>
    </row>
    <row r="7" spans="2:6" ht="23.25" customHeight="1">
      <c r="B7" s="1" t="s">
        <v>615</v>
      </c>
      <c r="E7" s="236"/>
      <c r="F7" s="237">
        <v>2818517.49</v>
      </c>
    </row>
    <row r="8" spans="2:6" ht="25.5" customHeight="1">
      <c r="B8" s="70" t="s">
        <v>554</v>
      </c>
      <c r="E8" s="22"/>
      <c r="F8" s="238"/>
    </row>
    <row r="9" spans="2:6" ht="21.75" customHeight="1">
      <c r="B9" s="238" t="s">
        <v>479</v>
      </c>
      <c r="C9" s="239" t="s">
        <v>61</v>
      </c>
      <c r="D9" s="240" t="s">
        <v>16</v>
      </c>
      <c r="E9" s="22"/>
      <c r="F9" s="238"/>
    </row>
    <row r="10" spans="2:6" ht="21" customHeight="1">
      <c r="B10" s="241"/>
      <c r="C10" s="241"/>
      <c r="E10" s="22"/>
      <c r="F10" s="242">
        <f>D10</f>
        <v>0</v>
      </c>
    </row>
    <row r="11" spans="2:6" ht="18.75">
      <c r="B11" s="70" t="s">
        <v>62</v>
      </c>
      <c r="E11" s="22"/>
      <c r="F11" s="238"/>
    </row>
    <row r="12" spans="2:6" ht="18.75">
      <c r="B12" s="239" t="s">
        <v>22</v>
      </c>
      <c r="C12" s="239" t="s">
        <v>15</v>
      </c>
      <c r="D12" s="243" t="s">
        <v>16</v>
      </c>
      <c r="E12" s="22"/>
      <c r="F12" s="238"/>
    </row>
    <row r="13" spans="2:6" ht="18.75">
      <c r="B13" s="241">
        <v>19892</v>
      </c>
      <c r="C13" s="244" t="s">
        <v>608</v>
      </c>
      <c r="D13" s="245">
        <v>20256.6</v>
      </c>
      <c r="E13" s="22"/>
      <c r="F13" s="246">
        <f>D13</f>
        <v>20256.6</v>
      </c>
    </row>
    <row r="14" spans="2:6" ht="18.75">
      <c r="B14" s="241">
        <v>19905</v>
      </c>
      <c r="C14" s="244" t="s">
        <v>620</v>
      </c>
      <c r="D14" s="245">
        <v>26945.79</v>
      </c>
      <c r="E14" s="22"/>
      <c r="F14" s="246">
        <f>D14</f>
        <v>26945.79</v>
      </c>
    </row>
    <row r="15" spans="2:6" ht="18.75">
      <c r="B15" s="241">
        <v>19905</v>
      </c>
      <c r="C15" s="244" t="s">
        <v>621</v>
      </c>
      <c r="D15" s="245">
        <v>12385.16</v>
      </c>
      <c r="E15" s="22"/>
      <c r="F15" s="246">
        <f aca="true" t="shared" si="0" ref="F15:F26">D15</f>
        <v>12385.16</v>
      </c>
    </row>
    <row r="16" spans="2:6" ht="18.75">
      <c r="B16" s="241">
        <v>19905</v>
      </c>
      <c r="C16" s="244" t="s">
        <v>622</v>
      </c>
      <c r="D16" s="245">
        <v>15000</v>
      </c>
      <c r="E16" s="22"/>
      <c r="F16" s="246">
        <f t="shared" si="0"/>
        <v>15000</v>
      </c>
    </row>
    <row r="17" spans="2:6" ht="18.75">
      <c r="B17" s="241">
        <v>19905</v>
      </c>
      <c r="C17" s="244" t="s">
        <v>623</v>
      </c>
      <c r="D17" s="245">
        <v>253607.47</v>
      </c>
      <c r="E17" s="22"/>
      <c r="F17" s="246">
        <f t="shared" si="0"/>
        <v>253607.47</v>
      </c>
    </row>
    <row r="18" spans="2:6" ht="18.75">
      <c r="B18" s="241"/>
      <c r="C18" s="244"/>
      <c r="D18" s="245"/>
      <c r="E18" s="22"/>
      <c r="F18" s="246">
        <f t="shared" si="0"/>
        <v>0</v>
      </c>
    </row>
    <row r="19" spans="2:6" ht="18.75">
      <c r="B19" s="241"/>
      <c r="C19" s="244"/>
      <c r="D19" s="245"/>
      <c r="E19" s="22"/>
      <c r="F19" s="246">
        <f t="shared" si="0"/>
        <v>0</v>
      </c>
    </row>
    <row r="20" spans="2:8" s="258" customFormat="1" ht="18.75">
      <c r="B20" s="241"/>
      <c r="C20" s="244"/>
      <c r="D20" s="245"/>
      <c r="E20" s="22"/>
      <c r="F20" s="246">
        <f t="shared" si="0"/>
        <v>0</v>
      </c>
      <c r="H20" s="259"/>
    </row>
    <row r="21" spans="2:8" s="258" customFormat="1" ht="18.75">
      <c r="B21" s="241"/>
      <c r="C21" s="244"/>
      <c r="D21" s="245"/>
      <c r="E21" s="22"/>
      <c r="F21" s="246">
        <f t="shared" si="0"/>
        <v>0</v>
      </c>
      <c r="H21" s="259"/>
    </row>
    <row r="22" spans="2:8" s="258" customFormat="1" ht="18.75">
      <c r="B22" s="241"/>
      <c r="C22" s="244"/>
      <c r="D22" s="13"/>
      <c r="E22" s="22"/>
      <c r="F22" s="246">
        <f t="shared" si="0"/>
        <v>0</v>
      </c>
      <c r="G22" s="1"/>
      <c r="H22" s="259"/>
    </row>
    <row r="23" spans="2:8" s="258" customFormat="1" ht="18.75">
      <c r="B23" s="241"/>
      <c r="C23" s="244"/>
      <c r="D23" s="13"/>
      <c r="E23" s="22"/>
      <c r="F23" s="246">
        <f t="shared" si="0"/>
        <v>0</v>
      </c>
      <c r="G23" s="1"/>
      <c r="H23" s="259"/>
    </row>
    <row r="24" spans="2:8" s="258" customFormat="1" ht="18.75">
      <c r="B24" s="241"/>
      <c r="C24" s="238"/>
      <c r="D24" s="13"/>
      <c r="E24" s="22"/>
      <c r="F24" s="246">
        <f t="shared" si="0"/>
        <v>0</v>
      </c>
      <c r="G24" s="1"/>
      <c r="H24" s="259"/>
    </row>
    <row r="25" spans="2:8" s="258" customFormat="1" ht="18.75">
      <c r="B25" s="241"/>
      <c r="C25" s="238"/>
      <c r="D25" s="13"/>
      <c r="E25" s="22"/>
      <c r="F25" s="246">
        <f t="shared" si="0"/>
        <v>0</v>
      </c>
      <c r="G25" s="1"/>
      <c r="H25" s="259"/>
    </row>
    <row r="26" spans="2:8" s="258" customFormat="1" ht="18.75">
      <c r="B26" s="241"/>
      <c r="C26" s="238"/>
      <c r="D26" s="13"/>
      <c r="E26" s="22"/>
      <c r="F26" s="246">
        <f t="shared" si="0"/>
        <v>0</v>
      </c>
      <c r="G26" s="1"/>
      <c r="H26" s="259"/>
    </row>
    <row r="27" spans="2:8" s="258" customFormat="1" ht="18.75">
      <c r="B27" s="70" t="s">
        <v>552</v>
      </c>
      <c r="C27" s="238"/>
      <c r="D27" s="13"/>
      <c r="E27" s="22"/>
      <c r="F27" s="246">
        <v>0</v>
      </c>
      <c r="G27" s="1"/>
      <c r="H27" s="259"/>
    </row>
    <row r="28" spans="2:8" s="258" customFormat="1" ht="18.75">
      <c r="B28" s="344"/>
      <c r="C28" s="238"/>
      <c r="D28" s="13"/>
      <c r="E28" s="22"/>
      <c r="F28" s="246"/>
      <c r="G28" s="1"/>
      <c r="H28" s="259"/>
    </row>
    <row r="29" spans="2:8" s="258" customFormat="1" ht="18.75">
      <c r="B29" s="344"/>
      <c r="C29" s="238"/>
      <c r="D29" s="13"/>
      <c r="E29" s="22"/>
      <c r="F29" s="246"/>
      <c r="G29" s="1"/>
      <c r="H29" s="259"/>
    </row>
    <row r="30" spans="2:8" s="258" customFormat="1" ht="18.75">
      <c r="B30" s="1"/>
      <c r="C30" s="238"/>
      <c r="D30" s="13"/>
      <c r="E30" s="22"/>
      <c r="F30" s="246"/>
      <c r="H30" s="259"/>
    </row>
    <row r="31" spans="2:6" ht="18.75">
      <c r="B31" s="260"/>
      <c r="C31" s="260"/>
      <c r="E31" s="22"/>
      <c r="F31" s="246"/>
    </row>
    <row r="32" spans="2:10" ht="18.75">
      <c r="B32" s="70" t="s">
        <v>553</v>
      </c>
      <c r="E32" s="22"/>
      <c r="F32" s="245"/>
      <c r="J32" s="13"/>
    </row>
    <row r="33" spans="2:6" ht="18.75">
      <c r="B33" s="1" t="s">
        <v>175</v>
      </c>
      <c r="E33" s="22"/>
      <c r="F33" s="245">
        <v>0.05</v>
      </c>
    </row>
    <row r="34" spans="5:10" ht="18.75">
      <c r="E34" s="22"/>
      <c r="F34" s="245">
        <v>0</v>
      </c>
      <c r="J34" s="217"/>
    </row>
    <row r="35" spans="2:6" ht="18.75">
      <c r="B35" s="1" t="s">
        <v>616</v>
      </c>
      <c r="D35" s="247"/>
      <c r="E35" s="22"/>
      <c r="F35" s="248">
        <f>F7-F13-F14-F20-F21+F33-F28-F29-F30-F31+F34-F22-F15-F16-F17-F18-F19-F23-F24-F25-F26-F27</f>
        <v>2490322.5199999996</v>
      </c>
    </row>
    <row r="36" spans="5:7" ht="18" customHeight="1">
      <c r="E36" s="67"/>
      <c r="F36" s="249"/>
      <c r="G36" s="17"/>
    </row>
    <row r="37" spans="2:6" ht="21" customHeight="1">
      <c r="B37" s="235" t="s">
        <v>63</v>
      </c>
      <c r="C37" s="235"/>
      <c r="D37" s="250"/>
      <c r="E37" s="236" t="s">
        <v>65</v>
      </c>
      <c r="F37" s="5"/>
    </row>
    <row r="38" spans="2:10" ht="18.75">
      <c r="B38" s="5" t="s">
        <v>64</v>
      </c>
      <c r="C38" s="5"/>
      <c r="D38" s="225"/>
      <c r="E38" s="22" t="s">
        <v>64</v>
      </c>
      <c r="F38" s="5"/>
      <c r="J38" s="13"/>
    </row>
    <row r="39" spans="2:10" ht="18.75">
      <c r="B39" s="5" t="s">
        <v>210</v>
      </c>
      <c r="C39" s="5"/>
      <c r="D39" s="225"/>
      <c r="E39" s="22" t="s">
        <v>206</v>
      </c>
      <c r="F39" s="5"/>
      <c r="J39" s="217"/>
    </row>
    <row r="40" spans="2:6" ht="18.75">
      <c r="B40" s="5" t="s">
        <v>205</v>
      </c>
      <c r="C40" s="5"/>
      <c r="D40" s="225"/>
      <c r="E40" s="22" t="s">
        <v>1</v>
      </c>
      <c r="F40" s="5"/>
    </row>
    <row r="41" spans="2:6" ht="18.75">
      <c r="B41" s="5" t="s">
        <v>617</v>
      </c>
      <c r="C41" s="5"/>
      <c r="D41" s="225"/>
      <c r="E41" s="22" t="str">
        <f>B41</f>
        <v>วันที่      30 มิถุนายน  2554</v>
      </c>
      <c r="F41" s="5"/>
    </row>
    <row r="42" spans="2:7" ht="18.75">
      <c r="B42" s="17"/>
      <c r="C42" s="17"/>
      <c r="D42" s="226"/>
      <c r="E42" s="67"/>
      <c r="F42" s="17"/>
      <c r="G42" s="17"/>
    </row>
    <row r="208" ht="18.75">
      <c r="M208" s="1">
        <v>0</v>
      </c>
    </row>
  </sheetData>
  <sheetProtection/>
  <printOptions/>
  <pageMargins left="0.6" right="0" top="0.34" bottom="0.31" header="0.22" footer="0.2"/>
  <pageSetup horizontalDpi="600" verticalDpi="600" orientation="portrait" paperSize="9" scale="9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61"/>
  </sheetPr>
  <dimension ref="B1:H34"/>
  <sheetViews>
    <sheetView zoomScalePageLayoutView="0" workbookViewId="0" topLeftCell="A12">
      <selection activeCell="R31" sqref="R31"/>
    </sheetView>
  </sheetViews>
  <sheetFormatPr defaultColWidth="9.00390625" defaultRowHeight="21.75"/>
  <cols>
    <col min="1" max="1" width="2.421875" style="1" customWidth="1"/>
    <col min="2" max="2" width="19.140625" style="1" customWidth="1"/>
    <col min="3" max="3" width="17.28125" style="1" customWidth="1"/>
    <col min="4" max="4" width="15.7109375" style="13" customWidth="1"/>
    <col min="5" max="5" width="14.28125" style="1" customWidth="1"/>
    <col min="6" max="6" width="17.7109375" style="1" customWidth="1"/>
    <col min="7" max="7" width="8.140625" style="1" customWidth="1"/>
    <col min="8" max="8" width="9.57421875" style="13" bestFit="1" customWidth="1"/>
    <col min="9" max="16384" width="9.00390625" style="1" customWidth="1"/>
  </cols>
  <sheetData>
    <row r="1" spans="2:6" ht="19.5" customHeight="1">
      <c r="B1" s="17"/>
      <c r="C1" s="17"/>
      <c r="D1" s="226"/>
      <c r="E1" s="17"/>
      <c r="F1" s="5"/>
    </row>
    <row r="2" spans="2:7" ht="22.5" customHeight="1">
      <c r="B2" s="70" t="s">
        <v>154</v>
      </c>
      <c r="C2" s="70"/>
      <c r="D2" s="234" t="s">
        <v>392</v>
      </c>
      <c r="F2" s="235"/>
      <c r="G2" s="235"/>
    </row>
    <row r="3" spans="4:6" ht="18.75">
      <c r="D3" s="234" t="s">
        <v>404</v>
      </c>
      <c r="E3" s="70"/>
      <c r="F3" s="70"/>
    </row>
    <row r="4" spans="2:4" ht="22.5" customHeight="1">
      <c r="B4" s="70" t="s">
        <v>406</v>
      </c>
      <c r="C4" s="70"/>
      <c r="D4" s="10"/>
    </row>
    <row r="5" spans="4:6" ht="21" customHeight="1">
      <c r="D5" s="234" t="s">
        <v>393</v>
      </c>
      <c r="E5" s="70"/>
      <c r="F5" s="70"/>
    </row>
    <row r="6" spans="2:7" ht="6" customHeight="1">
      <c r="B6" s="17"/>
      <c r="C6" s="17"/>
      <c r="D6" s="20"/>
      <c r="E6" s="17"/>
      <c r="F6" s="17"/>
      <c r="G6" s="17"/>
    </row>
    <row r="7" spans="2:6" ht="22.5" customHeight="1">
      <c r="B7" s="1" t="s">
        <v>614</v>
      </c>
      <c r="E7" s="236"/>
      <c r="F7" s="237">
        <v>325633.68</v>
      </c>
    </row>
    <row r="8" spans="2:6" ht="24" customHeight="1">
      <c r="B8" s="1" t="s">
        <v>394</v>
      </c>
      <c r="E8" s="22"/>
      <c r="F8" s="238"/>
    </row>
    <row r="9" spans="2:6" ht="18.75">
      <c r="B9" s="238" t="s">
        <v>480</v>
      </c>
      <c r="C9" s="239"/>
      <c r="D9" s="240" t="s">
        <v>16</v>
      </c>
      <c r="E9" s="22"/>
      <c r="F9" s="238"/>
    </row>
    <row r="10" spans="2:6" ht="21" customHeight="1">
      <c r="B10" s="244"/>
      <c r="E10" s="22"/>
      <c r="F10" s="242">
        <f>D10</f>
        <v>0</v>
      </c>
    </row>
    <row r="11" spans="2:6" ht="21" customHeight="1">
      <c r="B11" s="244" t="s">
        <v>609</v>
      </c>
      <c r="D11" s="13">
        <v>12714</v>
      </c>
      <c r="E11" s="22"/>
      <c r="F11" s="242">
        <f>D11</f>
        <v>12714</v>
      </c>
    </row>
    <row r="12" spans="2:6" ht="21" customHeight="1">
      <c r="B12" s="244"/>
      <c r="E12" s="22"/>
      <c r="F12" s="242"/>
    </row>
    <row r="13" spans="2:6" ht="21" customHeight="1">
      <c r="B13" s="244"/>
      <c r="E13" s="22"/>
      <c r="F13" s="242"/>
    </row>
    <row r="14" spans="2:6" ht="21" customHeight="1">
      <c r="B14" s="244"/>
      <c r="E14" s="22"/>
      <c r="F14" s="242"/>
    </row>
    <row r="15" spans="2:6" ht="21" customHeight="1">
      <c r="B15" s="244"/>
      <c r="E15" s="22"/>
      <c r="F15" s="242"/>
    </row>
    <row r="16" spans="2:6" ht="21" customHeight="1">
      <c r="B16" s="244"/>
      <c r="E16" s="22"/>
      <c r="F16" s="242"/>
    </row>
    <row r="17" spans="2:6" ht="21" customHeight="1">
      <c r="B17" s="244"/>
      <c r="E17" s="22"/>
      <c r="F17" s="242"/>
    </row>
    <row r="18" spans="2:6" ht="21" customHeight="1">
      <c r="B18" s="244"/>
      <c r="E18" s="22"/>
      <c r="F18" s="242"/>
    </row>
    <row r="19" spans="2:6" ht="21" customHeight="1">
      <c r="B19" s="244"/>
      <c r="E19" s="22"/>
      <c r="F19" s="242"/>
    </row>
    <row r="20" spans="2:6" ht="21" customHeight="1">
      <c r="B20" s="244"/>
      <c r="E20" s="22"/>
      <c r="F20" s="242"/>
    </row>
    <row r="21" spans="2:6" ht="21" customHeight="1">
      <c r="B21" s="244"/>
      <c r="E21" s="22"/>
      <c r="F21" s="242"/>
    </row>
    <row r="22" spans="2:6" ht="21" customHeight="1">
      <c r="B22" s="244"/>
      <c r="E22" s="22"/>
      <c r="F22" s="242"/>
    </row>
    <row r="23" spans="2:6" ht="21" customHeight="1">
      <c r="B23" s="244"/>
      <c r="E23" s="22"/>
      <c r="F23" s="242"/>
    </row>
    <row r="24" spans="2:6" ht="18.75">
      <c r="B24" s="1" t="s">
        <v>62</v>
      </c>
      <c r="E24" s="22"/>
      <c r="F24" s="238"/>
    </row>
    <row r="25" spans="2:8" s="258" customFormat="1" ht="18.75">
      <c r="B25" s="261"/>
      <c r="C25" s="238"/>
      <c r="D25" s="259"/>
      <c r="E25" s="262"/>
      <c r="F25" s="263"/>
      <c r="H25" s="259"/>
    </row>
    <row r="26" spans="2:6" ht="18.75">
      <c r="B26" s="1" t="s">
        <v>395</v>
      </c>
      <c r="E26" s="22"/>
      <c r="F26" s="238"/>
    </row>
    <row r="27" spans="2:6" ht="18.75">
      <c r="B27" s="1" t="s">
        <v>612</v>
      </c>
      <c r="E27" s="22"/>
      <c r="F27" s="248">
        <f>F7-F11</f>
        <v>312919.68</v>
      </c>
    </row>
    <row r="28" spans="5:7" ht="11.25" customHeight="1">
      <c r="E28" s="67"/>
      <c r="F28" s="17"/>
      <c r="G28" s="17"/>
    </row>
    <row r="29" spans="2:6" ht="21" customHeight="1">
      <c r="B29" s="235" t="s">
        <v>63</v>
      </c>
      <c r="C29" s="235"/>
      <c r="D29" s="250"/>
      <c r="E29" s="236" t="s">
        <v>65</v>
      </c>
      <c r="F29" s="5"/>
    </row>
    <row r="30" spans="2:6" ht="18.75">
      <c r="B30" s="5" t="s">
        <v>64</v>
      </c>
      <c r="C30" s="5"/>
      <c r="D30" s="225"/>
      <c r="E30" s="22" t="s">
        <v>64</v>
      </c>
      <c r="F30" s="5"/>
    </row>
    <row r="31" spans="2:6" ht="18.75">
      <c r="B31" s="5" t="s">
        <v>396</v>
      </c>
      <c r="C31" s="5"/>
      <c r="D31" s="225"/>
      <c r="E31" s="22" t="s">
        <v>397</v>
      </c>
      <c r="F31" s="5"/>
    </row>
    <row r="32" spans="2:6" ht="18.75">
      <c r="B32" s="5" t="s">
        <v>205</v>
      </c>
      <c r="C32" s="5"/>
      <c r="D32" s="225"/>
      <c r="E32" s="22" t="s">
        <v>398</v>
      </c>
      <c r="F32" s="5"/>
    </row>
    <row r="33" spans="2:6" ht="18.75">
      <c r="B33" s="5" t="s">
        <v>613</v>
      </c>
      <c r="C33" s="5"/>
      <c r="D33" s="225"/>
      <c r="E33" s="22" t="str">
        <f>B33</f>
        <v> วันที่   30 มิถุนายน   2554</v>
      </c>
      <c r="F33" s="5"/>
    </row>
    <row r="34" spans="2:7" ht="18.75">
      <c r="B34" s="17"/>
      <c r="C34" s="17"/>
      <c r="D34" s="226"/>
      <c r="E34" s="67"/>
      <c r="F34" s="17"/>
      <c r="G34" s="17"/>
    </row>
  </sheetData>
  <sheetProtection/>
  <printOptions/>
  <pageMargins left="0.6" right="0" top="0.91" bottom="0.84" header="0.22" footer="0.5118110236220472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61"/>
  </sheetPr>
  <dimension ref="B1:H29"/>
  <sheetViews>
    <sheetView zoomScalePageLayoutView="0" workbookViewId="0" topLeftCell="A7">
      <selection activeCell="S25" sqref="S25"/>
    </sheetView>
  </sheetViews>
  <sheetFormatPr defaultColWidth="9.00390625" defaultRowHeight="21.75"/>
  <cols>
    <col min="1" max="1" width="2.421875" style="1" customWidth="1"/>
    <col min="2" max="2" width="15.140625" style="1" customWidth="1"/>
    <col min="3" max="3" width="20.421875" style="1" customWidth="1"/>
    <col min="4" max="4" width="12.57421875" style="13" customWidth="1"/>
    <col min="5" max="5" width="10.421875" style="1" customWidth="1"/>
    <col min="6" max="6" width="17.7109375" style="1" customWidth="1"/>
    <col min="7" max="7" width="8.140625" style="1" customWidth="1"/>
    <col min="8" max="8" width="9.57421875" style="13" bestFit="1" customWidth="1"/>
    <col min="9" max="16384" width="9.00390625" style="1" customWidth="1"/>
  </cols>
  <sheetData>
    <row r="1" spans="2:6" ht="10.5" customHeight="1">
      <c r="B1" s="17"/>
      <c r="C1" s="17"/>
      <c r="D1" s="226"/>
      <c r="E1" s="17"/>
      <c r="F1" s="5"/>
    </row>
    <row r="2" spans="2:7" ht="23.25" customHeight="1">
      <c r="B2" s="70" t="s">
        <v>154</v>
      </c>
      <c r="C2" s="70"/>
      <c r="D2" s="234" t="s">
        <v>392</v>
      </c>
      <c r="F2" s="235"/>
      <c r="G2" s="235"/>
    </row>
    <row r="3" spans="4:6" ht="18.75">
      <c r="D3" s="234" t="s">
        <v>405</v>
      </c>
      <c r="E3" s="70"/>
      <c r="F3" s="70"/>
    </row>
    <row r="4" spans="2:4" ht="23.25" customHeight="1">
      <c r="B4" s="70" t="s">
        <v>400</v>
      </c>
      <c r="C4" s="70"/>
      <c r="D4" s="10"/>
    </row>
    <row r="5" spans="4:6" ht="21" customHeight="1">
      <c r="D5" s="234" t="s">
        <v>399</v>
      </c>
      <c r="E5" s="70"/>
      <c r="F5" s="70"/>
    </row>
    <row r="6" spans="2:7" ht="6" customHeight="1">
      <c r="B6" s="17"/>
      <c r="C6" s="17"/>
      <c r="D6" s="20"/>
      <c r="E6" s="17"/>
      <c r="F6" s="17"/>
      <c r="G6" s="17"/>
    </row>
    <row r="7" spans="2:6" ht="22.5" customHeight="1">
      <c r="B7" s="1" t="s">
        <v>607</v>
      </c>
      <c r="E7" s="236"/>
      <c r="F7" s="237">
        <v>8073870.53</v>
      </c>
    </row>
    <row r="8" spans="2:6" ht="20.25" customHeight="1">
      <c r="B8" s="1" t="s">
        <v>394</v>
      </c>
      <c r="E8" s="22"/>
      <c r="F8" s="238"/>
    </row>
    <row r="9" spans="2:6" ht="18.75">
      <c r="B9" s="238" t="s">
        <v>480</v>
      </c>
      <c r="C9" s="239"/>
      <c r="D9" s="240" t="s">
        <v>16</v>
      </c>
      <c r="E9" s="22"/>
      <c r="F9" s="238"/>
    </row>
    <row r="10" spans="2:6" ht="23.25" customHeight="1">
      <c r="B10" s="244"/>
      <c r="E10" s="22"/>
      <c r="F10" s="242">
        <f aca="true" t="shared" si="0" ref="F10:F15">D10</f>
        <v>0</v>
      </c>
    </row>
    <row r="11" spans="2:6" ht="21" customHeight="1">
      <c r="B11" s="244"/>
      <c r="E11" s="22"/>
      <c r="F11" s="242">
        <f t="shared" si="0"/>
        <v>0</v>
      </c>
    </row>
    <row r="12" spans="2:6" ht="21" customHeight="1">
      <c r="B12" s="244"/>
      <c r="E12" s="22"/>
      <c r="F12" s="242">
        <f t="shared" si="0"/>
        <v>0</v>
      </c>
    </row>
    <row r="13" spans="2:6" ht="21" customHeight="1">
      <c r="B13" s="244"/>
      <c r="E13" s="22"/>
      <c r="F13" s="242">
        <f t="shared" si="0"/>
        <v>0</v>
      </c>
    </row>
    <row r="14" spans="2:6" ht="21" customHeight="1">
      <c r="B14" s="244"/>
      <c r="E14" s="22"/>
      <c r="F14" s="242">
        <f t="shared" si="0"/>
        <v>0</v>
      </c>
    </row>
    <row r="15" spans="2:6" ht="21" customHeight="1">
      <c r="B15" s="244"/>
      <c r="E15" s="22"/>
      <c r="F15" s="242">
        <f t="shared" si="0"/>
        <v>0</v>
      </c>
    </row>
    <row r="16" spans="2:6" ht="21" customHeight="1">
      <c r="B16" s="244"/>
      <c r="E16" s="22"/>
      <c r="F16" s="242"/>
    </row>
    <row r="17" spans="2:6" ht="21" customHeight="1">
      <c r="B17" s="244"/>
      <c r="E17" s="22"/>
      <c r="F17" s="242"/>
    </row>
    <row r="18" spans="2:6" ht="21" customHeight="1">
      <c r="B18" s="244"/>
      <c r="E18" s="22"/>
      <c r="F18" s="242"/>
    </row>
    <row r="19" spans="2:6" ht="18.75">
      <c r="B19" s="1" t="s">
        <v>62</v>
      </c>
      <c r="E19" s="22"/>
      <c r="F19" s="238"/>
    </row>
    <row r="20" spans="2:8" s="258" customFormat="1" ht="18.75">
      <c r="B20" s="261"/>
      <c r="C20" s="238"/>
      <c r="D20" s="259"/>
      <c r="E20" s="262"/>
      <c r="F20" s="263"/>
      <c r="H20" s="259"/>
    </row>
    <row r="21" spans="2:6" ht="18.75">
      <c r="B21" s="1" t="s">
        <v>395</v>
      </c>
      <c r="E21" s="22"/>
      <c r="F21" s="238"/>
    </row>
    <row r="22" spans="2:6" ht="18.75">
      <c r="B22" s="1" t="s">
        <v>610</v>
      </c>
      <c r="E22" s="22"/>
      <c r="F22" s="248">
        <f>F7-F10</f>
        <v>8073870.53</v>
      </c>
    </row>
    <row r="23" spans="5:7" ht="11.25" customHeight="1">
      <c r="E23" s="67"/>
      <c r="F23" s="17"/>
      <c r="G23" s="17"/>
    </row>
    <row r="24" spans="2:6" ht="21" customHeight="1">
      <c r="B24" s="235" t="s">
        <v>63</v>
      </c>
      <c r="C24" s="235"/>
      <c r="D24" s="250"/>
      <c r="E24" s="236" t="s">
        <v>65</v>
      </c>
      <c r="F24" s="5"/>
    </row>
    <row r="25" spans="2:6" ht="18.75">
      <c r="B25" s="5" t="s">
        <v>64</v>
      </c>
      <c r="C25" s="5"/>
      <c r="D25" s="225"/>
      <c r="E25" s="22" t="s">
        <v>64</v>
      </c>
      <c r="F25" s="5"/>
    </row>
    <row r="26" spans="2:6" ht="18.75">
      <c r="B26" s="5" t="s">
        <v>396</v>
      </c>
      <c r="C26" s="5"/>
      <c r="D26" s="225"/>
      <c r="E26" s="22" t="s">
        <v>397</v>
      </c>
      <c r="F26" s="5"/>
    </row>
    <row r="27" spans="2:6" ht="18.75">
      <c r="B27" s="5" t="s">
        <v>205</v>
      </c>
      <c r="C27" s="5"/>
      <c r="D27" s="225"/>
      <c r="E27" s="22" t="s">
        <v>398</v>
      </c>
      <c r="F27" s="5"/>
    </row>
    <row r="28" spans="2:6" ht="18.75">
      <c r="B28" s="5" t="s">
        <v>611</v>
      </c>
      <c r="C28" s="5"/>
      <c r="D28" s="225"/>
      <c r="E28" s="22" t="str">
        <f>B28</f>
        <v> วันที่   30 มิถุนายน  2554</v>
      </c>
      <c r="F28" s="5"/>
    </row>
    <row r="29" spans="2:7" ht="18.75">
      <c r="B29" s="17"/>
      <c r="C29" s="17"/>
      <c r="D29" s="226"/>
      <c r="E29" s="67"/>
      <c r="F29" s="17"/>
      <c r="G29" s="17"/>
    </row>
  </sheetData>
  <sheetProtection/>
  <printOptions/>
  <pageMargins left="0.6" right="0" top="1.12" bottom="0.84" header="0.22" footer="0.5118110236220472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61"/>
  </sheetPr>
  <dimension ref="A2:K23"/>
  <sheetViews>
    <sheetView zoomScalePageLayoutView="0" workbookViewId="0" topLeftCell="A11">
      <selection activeCell="Q23" sqref="Q23"/>
    </sheetView>
  </sheetViews>
  <sheetFormatPr defaultColWidth="8.8515625" defaultRowHeight="21.75"/>
  <cols>
    <col min="1" max="1" width="8.00390625" style="252" customWidth="1"/>
    <col min="2" max="2" width="8.8515625" style="107" customWidth="1"/>
    <col min="3" max="3" width="15.421875" style="107" customWidth="1"/>
    <col min="4" max="4" width="16.8515625" style="107" customWidth="1"/>
    <col min="5" max="5" width="19.140625" style="254" customWidth="1"/>
    <col min="6" max="6" width="2.57421875" style="107" customWidth="1"/>
    <col min="7" max="7" width="19.7109375" style="254" customWidth="1"/>
    <col min="8" max="16384" width="8.8515625" style="107" customWidth="1"/>
  </cols>
  <sheetData>
    <row r="2" spans="1:8" ht="21">
      <c r="A2" s="388" t="s">
        <v>189</v>
      </c>
      <c r="B2" s="388"/>
      <c r="C2" s="388"/>
      <c r="D2" s="388"/>
      <c r="E2" s="388"/>
      <c r="F2" s="388"/>
      <c r="G2" s="388"/>
      <c r="H2" s="251"/>
    </row>
    <row r="3" spans="1:8" ht="21">
      <c r="A3" s="388" t="s">
        <v>624</v>
      </c>
      <c r="B3" s="388"/>
      <c r="C3" s="388"/>
      <c r="D3" s="388"/>
      <c r="E3" s="388"/>
      <c r="F3" s="388"/>
      <c r="G3" s="388"/>
      <c r="H3" s="251"/>
    </row>
    <row r="4" spans="2:5" ht="21">
      <c r="B4" s="107" t="s">
        <v>488</v>
      </c>
      <c r="E4" s="253">
        <v>4353933.73</v>
      </c>
    </row>
    <row r="5" spans="1:5" ht="21">
      <c r="A5" s="255" t="s">
        <v>489</v>
      </c>
      <c r="B5" s="107" t="s">
        <v>490</v>
      </c>
      <c r="E5" s="256">
        <v>1000</v>
      </c>
    </row>
    <row r="6" spans="1:11" ht="21">
      <c r="A6" s="255"/>
      <c r="E6" s="253">
        <f>E4+E5</f>
        <v>4354933.73</v>
      </c>
      <c r="K6" s="252"/>
    </row>
    <row r="7" spans="1:5" ht="21">
      <c r="A7" s="255" t="s">
        <v>489</v>
      </c>
      <c r="B7" s="107" t="s">
        <v>502</v>
      </c>
      <c r="E7" s="254">
        <v>380</v>
      </c>
    </row>
    <row r="8" spans="1:5" ht="21">
      <c r="A8" s="255" t="s">
        <v>503</v>
      </c>
      <c r="B8" s="107" t="s">
        <v>504</v>
      </c>
      <c r="E8" s="256">
        <v>343000</v>
      </c>
    </row>
    <row r="9" ht="21">
      <c r="E9" s="347">
        <f>E6+E7-E8</f>
        <v>4012313.7300000004</v>
      </c>
    </row>
    <row r="10" spans="1:5" ht="21">
      <c r="A10" s="255" t="s">
        <v>503</v>
      </c>
      <c r="B10" s="107" t="s">
        <v>135</v>
      </c>
      <c r="E10" s="256">
        <v>147000</v>
      </c>
    </row>
    <row r="11" ht="21">
      <c r="E11" s="253">
        <f>E9-E10</f>
        <v>3865313.7300000004</v>
      </c>
    </row>
    <row r="12" spans="1:5" ht="21">
      <c r="A12" s="255" t="s">
        <v>503</v>
      </c>
      <c r="B12" s="107" t="s">
        <v>526</v>
      </c>
      <c r="E12" s="256">
        <v>600650</v>
      </c>
    </row>
    <row r="13" ht="21">
      <c r="E13" s="253">
        <f>E11-E12</f>
        <v>3264663.7300000004</v>
      </c>
    </row>
    <row r="14" spans="1:5" ht="21">
      <c r="A14" s="255" t="s">
        <v>503</v>
      </c>
      <c r="B14" s="107" t="s">
        <v>543</v>
      </c>
      <c r="E14" s="256">
        <v>33650</v>
      </c>
    </row>
    <row r="15" ht="21">
      <c r="E15" s="347">
        <f>E13-E14</f>
        <v>3231013.7300000004</v>
      </c>
    </row>
    <row r="16" spans="1:5" ht="21">
      <c r="A16" s="255" t="s">
        <v>503</v>
      </c>
      <c r="B16" s="107" t="s">
        <v>555</v>
      </c>
      <c r="E16" s="256">
        <v>97201.4</v>
      </c>
    </row>
    <row r="17" ht="21">
      <c r="E17" s="347">
        <f>E15-E16</f>
        <v>3133812.3300000005</v>
      </c>
    </row>
    <row r="18" spans="1:5" ht="21">
      <c r="A18" s="255" t="s">
        <v>503</v>
      </c>
      <c r="B18" s="107" t="s">
        <v>563</v>
      </c>
      <c r="E18" s="256">
        <v>452150</v>
      </c>
    </row>
    <row r="19" ht="21">
      <c r="E19" s="347">
        <f>E17-E18</f>
        <v>2681662.3300000005</v>
      </c>
    </row>
    <row r="20" spans="1:5" ht="21">
      <c r="A20" s="255" t="s">
        <v>503</v>
      </c>
      <c r="B20" s="107" t="s">
        <v>573</v>
      </c>
      <c r="E20" s="256">
        <v>631650</v>
      </c>
    </row>
    <row r="21" ht="21">
      <c r="E21" s="347">
        <f>E19-E20</f>
        <v>2050012.3300000005</v>
      </c>
    </row>
    <row r="22" spans="1:5" ht="21">
      <c r="A22" s="255" t="s">
        <v>503</v>
      </c>
      <c r="B22" s="107" t="s">
        <v>625</v>
      </c>
      <c r="E22" s="256">
        <v>736650</v>
      </c>
    </row>
    <row r="23" ht="21.75" thickBot="1">
      <c r="E23" s="343">
        <f>E21-E22</f>
        <v>1313362.3300000005</v>
      </c>
    </row>
    <row r="24" ht="21.75" thickTop="1"/>
  </sheetData>
  <sheetProtection/>
  <mergeCells count="2">
    <mergeCell ref="A2:G2"/>
    <mergeCell ref="A3:G3"/>
  </mergeCells>
  <printOptions/>
  <pageMargins left="0.75" right="0.75" top="0.43" bottom="0.27" header="0.3" footer="0.2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61"/>
  </sheetPr>
  <dimension ref="B1:G14"/>
  <sheetViews>
    <sheetView zoomScalePageLayoutView="0" workbookViewId="0" topLeftCell="A1">
      <selection activeCell="G13" sqref="G13"/>
    </sheetView>
  </sheetViews>
  <sheetFormatPr defaultColWidth="9.140625" defaultRowHeight="21.75"/>
  <cols>
    <col min="1" max="1" width="7.00390625" style="1" customWidth="1"/>
    <col min="2" max="2" width="8.140625" style="1" customWidth="1"/>
    <col min="3" max="3" width="45.421875" style="1" customWidth="1"/>
    <col min="4" max="4" width="12.7109375" style="13" customWidth="1"/>
    <col min="5" max="16384" width="9.140625" style="1" customWidth="1"/>
  </cols>
  <sheetData>
    <row r="1" spans="2:7" ht="18.75">
      <c r="B1" s="408" t="s">
        <v>131</v>
      </c>
      <c r="C1" s="408"/>
      <c r="D1" s="408"/>
      <c r="E1" s="264"/>
      <c r="F1" s="264"/>
      <c r="G1" s="264"/>
    </row>
    <row r="2" spans="2:7" ht="18.75">
      <c r="B2" s="408" t="s">
        <v>215</v>
      </c>
      <c r="C2" s="408"/>
      <c r="D2" s="408"/>
      <c r="E2" s="264"/>
      <c r="F2" s="264"/>
      <c r="G2" s="264"/>
    </row>
    <row r="3" spans="2:7" ht="18.75">
      <c r="B3" s="408" t="s">
        <v>626</v>
      </c>
      <c r="C3" s="408"/>
      <c r="D3" s="408"/>
      <c r="E3" s="264"/>
      <c r="F3" s="264"/>
      <c r="G3" s="264"/>
    </row>
    <row r="5" spans="2:4" ht="18.75">
      <c r="B5" s="3" t="s">
        <v>216</v>
      </c>
      <c r="C5" s="3" t="s">
        <v>27</v>
      </c>
      <c r="D5" s="265" t="s">
        <v>16</v>
      </c>
    </row>
    <row r="6" spans="2:4" ht="18.75">
      <c r="B6" s="3">
        <v>1</v>
      </c>
      <c r="C6" s="266" t="s">
        <v>527</v>
      </c>
      <c r="D6" s="267">
        <v>17240</v>
      </c>
    </row>
    <row r="7" spans="2:4" ht="18.75">
      <c r="B7" s="3">
        <v>2</v>
      </c>
      <c r="C7" s="266" t="s">
        <v>528</v>
      </c>
      <c r="D7" s="267">
        <v>40</v>
      </c>
    </row>
    <row r="8" spans="2:4" ht="18.75">
      <c r="B8" s="3">
        <v>3</v>
      </c>
      <c r="C8" s="266" t="s">
        <v>529</v>
      </c>
      <c r="D8" s="267">
        <v>16370</v>
      </c>
    </row>
    <row r="9" spans="2:4" ht="18.75">
      <c r="B9" s="3">
        <v>4</v>
      </c>
      <c r="C9" s="266" t="s">
        <v>637</v>
      </c>
      <c r="D9" s="267">
        <v>199000</v>
      </c>
    </row>
    <row r="10" spans="2:4" ht="18.75">
      <c r="B10" s="3">
        <v>5</v>
      </c>
      <c r="C10" s="266" t="s">
        <v>638</v>
      </c>
      <c r="D10" s="267">
        <v>119000</v>
      </c>
    </row>
    <row r="11" spans="2:4" ht="18.75">
      <c r="B11" s="3">
        <v>6</v>
      </c>
      <c r="C11" s="266" t="s">
        <v>634</v>
      </c>
      <c r="D11" s="267">
        <v>129000</v>
      </c>
    </row>
    <row r="12" spans="2:4" ht="18.75">
      <c r="B12" s="3">
        <v>7</v>
      </c>
      <c r="C12" s="266" t="s">
        <v>635</v>
      </c>
      <c r="D12" s="267">
        <v>127000</v>
      </c>
    </row>
    <row r="13" spans="2:4" ht="18.75">
      <c r="B13" s="3">
        <v>8</v>
      </c>
      <c r="C13" s="266" t="s">
        <v>636</v>
      </c>
      <c r="D13" s="267">
        <v>129000</v>
      </c>
    </row>
    <row r="14" spans="2:4" ht="18.75">
      <c r="B14" s="383" t="s">
        <v>78</v>
      </c>
      <c r="C14" s="360"/>
      <c r="D14" s="267">
        <f>SUM(D6:D13)</f>
        <v>736650</v>
      </c>
    </row>
  </sheetData>
  <sheetProtection/>
  <mergeCells count="4">
    <mergeCell ref="B14:C14"/>
    <mergeCell ref="B3:D3"/>
    <mergeCell ref="B2:D2"/>
    <mergeCell ref="B1:D1"/>
  </mergeCells>
  <printOptions/>
  <pageMargins left="0.75" right="0.75" top="1" bottom="1" header="0.5" footer="0.5"/>
  <pageSetup horizontalDpi="200" verticalDpi="2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61"/>
  </sheetPr>
  <dimension ref="A1:E24"/>
  <sheetViews>
    <sheetView zoomScalePageLayoutView="0" workbookViewId="0" topLeftCell="A1">
      <selection activeCell="D24" sqref="D24"/>
    </sheetView>
  </sheetViews>
  <sheetFormatPr defaultColWidth="8.8515625" defaultRowHeight="21.75"/>
  <cols>
    <col min="1" max="1" width="8.7109375" style="238" customWidth="1"/>
    <col min="2" max="2" width="64.421875" style="1" customWidth="1"/>
    <col min="3" max="3" width="12.140625" style="1" customWidth="1"/>
    <col min="4" max="4" width="5.140625" style="311" customWidth="1"/>
    <col min="5" max="5" width="13.421875" style="1" customWidth="1"/>
    <col min="6" max="16384" width="8.8515625" style="1" customWidth="1"/>
  </cols>
  <sheetData>
    <row r="1" spans="1:5" ht="23.25">
      <c r="A1" s="358" t="s">
        <v>181</v>
      </c>
      <c r="B1" s="358"/>
      <c r="C1" s="358"/>
      <c r="D1" s="358"/>
      <c r="E1" s="358"/>
    </row>
    <row r="2" spans="1:5" ht="23.25">
      <c r="A2" s="358" t="s">
        <v>443</v>
      </c>
      <c r="B2" s="358"/>
      <c r="C2" s="358"/>
      <c r="D2" s="358"/>
      <c r="E2" s="358"/>
    </row>
    <row r="3" spans="1:5" ht="23.25">
      <c r="A3" s="358" t="s">
        <v>444</v>
      </c>
      <c r="B3" s="358"/>
      <c r="C3" s="358"/>
      <c r="D3" s="358"/>
      <c r="E3" s="358"/>
    </row>
    <row r="5" spans="1:5" ht="18.75">
      <c r="A5" s="409" t="s">
        <v>445</v>
      </c>
      <c r="B5" s="409" t="s">
        <v>182</v>
      </c>
      <c r="C5" s="409" t="s">
        <v>446</v>
      </c>
      <c r="D5" s="409"/>
      <c r="E5" s="409" t="s">
        <v>183</v>
      </c>
    </row>
    <row r="6" spans="1:5" ht="18.75">
      <c r="A6" s="410"/>
      <c r="B6" s="410"/>
      <c r="C6" s="410"/>
      <c r="D6" s="410"/>
      <c r="E6" s="410"/>
    </row>
    <row r="7" spans="1:5" ht="18.75">
      <c r="A7" s="284" t="s">
        <v>453</v>
      </c>
      <c r="B7" s="285" t="s">
        <v>447</v>
      </c>
      <c r="C7" s="286"/>
      <c r="D7" s="287"/>
      <c r="E7" s="284" t="s">
        <v>508</v>
      </c>
    </row>
    <row r="8" spans="1:5" ht="18.75">
      <c r="A8" s="284"/>
      <c r="B8" s="288" t="s">
        <v>448</v>
      </c>
      <c r="C8" s="289"/>
      <c r="D8" s="287"/>
      <c r="E8" s="284" t="s">
        <v>509</v>
      </c>
    </row>
    <row r="9" spans="1:5" ht="18.75">
      <c r="A9" s="283"/>
      <c r="B9" s="290" t="s">
        <v>449</v>
      </c>
      <c r="C9" s="291">
        <v>24593</v>
      </c>
      <c r="D9" s="292">
        <v>0</v>
      </c>
      <c r="E9" s="283" t="s">
        <v>510</v>
      </c>
    </row>
    <row r="10" spans="1:5" ht="18.75">
      <c r="A10" s="293" t="s">
        <v>454</v>
      </c>
      <c r="B10" s="294" t="s">
        <v>450</v>
      </c>
      <c r="C10" s="295"/>
      <c r="D10" s="296"/>
      <c r="E10" s="284" t="s">
        <v>508</v>
      </c>
    </row>
    <row r="11" spans="1:5" ht="18.75">
      <c r="A11" s="284"/>
      <c r="B11" s="288" t="s">
        <v>448</v>
      </c>
      <c r="C11" s="289"/>
      <c r="D11" s="287"/>
      <c r="E11" s="352" t="s">
        <v>530</v>
      </c>
    </row>
    <row r="12" spans="1:5" ht="18.75">
      <c r="A12" s="283"/>
      <c r="B12" s="290" t="s">
        <v>449</v>
      </c>
      <c r="C12" s="291">
        <v>19043</v>
      </c>
      <c r="D12" s="292">
        <v>0</v>
      </c>
      <c r="E12" s="353" t="s">
        <v>531</v>
      </c>
    </row>
    <row r="13" spans="1:5" ht="18.75">
      <c r="A13" s="297" t="s">
        <v>455</v>
      </c>
      <c r="B13" s="298" t="s">
        <v>451</v>
      </c>
      <c r="C13" s="299"/>
      <c r="D13" s="300"/>
      <c r="E13" s="284" t="s">
        <v>508</v>
      </c>
    </row>
    <row r="14" spans="1:5" ht="18.75">
      <c r="A14" s="301"/>
      <c r="B14" s="302" t="s">
        <v>448</v>
      </c>
      <c r="C14" s="303"/>
      <c r="D14" s="304"/>
      <c r="E14" s="284" t="s">
        <v>511</v>
      </c>
    </row>
    <row r="15" spans="1:5" ht="18.75">
      <c r="A15" s="306"/>
      <c r="B15" s="290" t="s">
        <v>449</v>
      </c>
      <c r="C15" s="307">
        <v>5917</v>
      </c>
      <c r="D15" s="308">
        <v>0</v>
      </c>
      <c r="E15" s="283" t="s">
        <v>510</v>
      </c>
    </row>
    <row r="16" spans="1:5" ht="18.75">
      <c r="A16" s="297" t="s">
        <v>456</v>
      </c>
      <c r="B16" s="298" t="s">
        <v>452</v>
      </c>
      <c r="C16" s="299"/>
      <c r="D16" s="300"/>
      <c r="E16" s="284" t="s">
        <v>508</v>
      </c>
    </row>
    <row r="17" spans="1:5" ht="18.75">
      <c r="A17" s="301"/>
      <c r="B17" s="302" t="s">
        <v>448</v>
      </c>
      <c r="C17" s="303"/>
      <c r="D17" s="304"/>
      <c r="E17" s="284" t="s">
        <v>512</v>
      </c>
    </row>
    <row r="18" spans="1:5" ht="18.75">
      <c r="A18" s="305"/>
      <c r="B18" s="290" t="s">
        <v>449</v>
      </c>
      <c r="C18" s="303">
        <v>573</v>
      </c>
      <c r="D18" s="304">
        <v>0</v>
      </c>
      <c r="E18" s="283" t="s">
        <v>510</v>
      </c>
    </row>
    <row r="19" spans="1:4" ht="19.5" thickBot="1">
      <c r="A19" s="270"/>
      <c r="B19" s="210" t="s">
        <v>184</v>
      </c>
      <c r="C19" s="309">
        <f>SUM(C7:C18)</f>
        <v>50126</v>
      </c>
      <c r="D19" s="310">
        <v>0</v>
      </c>
    </row>
    <row r="20" ht="19.5" thickTop="1"/>
    <row r="21" ht="18.75">
      <c r="A21" s="260"/>
    </row>
    <row r="22" ht="18.75">
      <c r="A22" s="260"/>
    </row>
    <row r="23" spans="1:2" ht="18.75">
      <c r="A23" s="260"/>
      <c r="B23" s="312"/>
    </row>
    <row r="24" ht="18.75">
      <c r="A24" s="260"/>
    </row>
  </sheetData>
  <sheetProtection/>
  <mergeCells count="7">
    <mergeCell ref="A1:E1"/>
    <mergeCell ref="A2:E2"/>
    <mergeCell ref="A3:E3"/>
    <mergeCell ref="A5:A6"/>
    <mergeCell ref="B5:B6"/>
    <mergeCell ref="C5:D6"/>
    <mergeCell ref="E5:E6"/>
  </mergeCells>
  <printOptions/>
  <pageMargins left="0.41" right="0.17" top="1" bottom="1" header="0.5" footer="0.5"/>
  <pageSetup horizontalDpi="300" verticalDpi="3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61"/>
  </sheetPr>
  <dimension ref="B1:N21"/>
  <sheetViews>
    <sheetView zoomScale="85" zoomScaleNormal="85" zoomScalePageLayoutView="0" workbookViewId="0" topLeftCell="A1">
      <selection activeCell="E20" sqref="E20"/>
    </sheetView>
  </sheetViews>
  <sheetFormatPr defaultColWidth="9.140625" defaultRowHeight="21.75"/>
  <cols>
    <col min="1" max="1" width="3.00390625" style="1" customWidth="1"/>
    <col min="2" max="2" width="44.140625" style="1" customWidth="1"/>
    <col min="3" max="6" width="15.00390625" style="1" customWidth="1"/>
    <col min="7" max="7" width="40.00390625" style="1" customWidth="1"/>
    <col min="8" max="8" width="8.421875" style="1" customWidth="1"/>
    <col min="9" max="9" width="33.140625" style="1" customWidth="1"/>
    <col min="10" max="11" width="21.00390625" style="13" customWidth="1"/>
    <col min="12" max="13" width="19.00390625" style="13" customWidth="1"/>
    <col min="14" max="14" width="19.00390625" style="1" customWidth="1"/>
    <col min="15" max="16384" width="9.140625" style="1" customWidth="1"/>
  </cols>
  <sheetData>
    <row r="1" spans="2:14" ht="21">
      <c r="B1" s="388" t="s">
        <v>131</v>
      </c>
      <c r="C1" s="388"/>
      <c r="D1" s="388"/>
      <c r="E1" s="388"/>
      <c r="F1" s="388"/>
      <c r="G1" s="388"/>
      <c r="H1" s="32"/>
      <c r="I1" s="388" t="s">
        <v>131</v>
      </c>
      <c r="J1" s="388"/>
      <c r="K1" s="388"/>
      <c r="L1" s="388"/>
      <c r="M1" s="388"/>
      <c r="N1" s="388"/>
    </row>
    <row r="2" spans="2:14" ht="21">
      <c r="B2" s="388" t="s">
        <v>389</v>
      </c>
      <c r="C2" s="388"/>
      <c r="D2" s="388"/>
      <c r="E2" s="388"/>
      <c r="F2" s="388"/>
      <c r="G2" s="388"/>
      <c r="H2" s="32"/>
      <c r="I2" s="388" t="s">
        <v>457</v>
      </c>
      <c r="J2" s="388"/>
      <c r="K2" s="388"/>
      <c r="L2" s="388"/>
      <c r="M2" s="388"/>
      <c r="N2" s="388"/>
    </row>
    <row r="3" spans="2:14" ht="21">
      <c r="B3" s="388" t="s">
        <v>458</v>
      </c>
      <c r="C3" s="388"/>
      <c r="D3" s="388"/>
      <c r="E3" s="388"/>
      <c r="F3" s="388"/>
      <c r="G3" s="388"/>
      <c r="H3" s="32"/>
      <c r="I3" s="388" t="s">
        <v>458</v>
      </c>
      <c r="J3" s="388"/>
      <c r="K3" s="388"/>
      <c r="L3" s="388"/>
      <c r="M3" s="388"/>
      <c r="N3" s="388"/>
    </row>
    <row r="4" ht="12" customHeight="1"/>
    <row r="5" spans="2:14" ht="18.75">
      <c r="B5" s="268" t="s">
        <v>387</v>
      </c>
      <c r="C5" s="269" t="s">
        <v>16</v>
      </c>
      <c r="D5" s="270" t="s">
        <v>388</v>
      </c>
      <c r="E5" s="269" t="s">
        <v>192</v>
      </c>
      <c r="F5" s="411" t="s">
        <v>183</v>
      </c>
      <c r="G5" s="412"/>
      <c r="H5" s="6"/>
      <c r="I5" s="413" t="s">
        <v>182</v>
      </c>
      <c r="J5" s="414" t="s">
        <v>16</v>
      </c>
      <c r="K5" s="414"/>
      <c r="L5" s="415" t="s">
        <v>388</v>
      </c>
      <c r="M5" s="415" t="s">
        <v>192</v>
      </c>
      <c r="N5" s="416" t="s">
        <v>183</v>
      </c>
    </row>
    <row r="6" spans="2:14" ht="18.75">
      <c r="B6" s="271"/>
      <c r="C6" s="272"/>
      <c r="D6" s="273"/>
      <c r="E6" s="272"/>
      <c r="F6" s="271"/>
      <c r="G6" s="68"/>
      <c r="H6" s="5"/>
      <c r="I6" s="413"/>
      <c r="J6" s="265" t="s">
        <v>459</v>
      </c>
      <c r="K6" s="274" t="s">
        <v>460</v>
      </c>
      <c r="L6" s="415"/>
      <c r="M6" s="415"/>
      <c r="N6" s="416"/>
    </row>
    <row r="7" spans="2:14" ht="18.75">
      <c r="B7" s="22" t="s">
        <v>464</v>
      </c>
      <c r="C7" s="11">
        <v>1044000</v>
      </c>
      <c r="D7" s="225">
        <v>1036500</v>
      </c>
      <c r="E7" s="11">
        <f>C7-D7</f>
        <v>7500</v>
      </c>
      <c r="F7" s="22" t="s">
        <v>390</v>
      </c>
      <c r="G7" s="23"/>
      <c r="H7" s="5"/>
      <c r="I7" s="275" t="s">
        <v>461</v>
      </c>
      <c r="J7" s="276"/>
      <c r="K7" s="250"/>
      <c r="L7" s="276"/>
      <c r="M7" s="250"/>
      <c r="N7" s="236"/>
    </row>
    <row r="8" spans="2:14" ht="18.75">
      <c r="B8" s="22"/>
      <c r="C8" s="11"/>
      <c r="D8" s="225"/>
      <c r="E8" s="11"/>
      <c r="F8" s="22"/>
      <c r="G8" s="23"/>
      <c r="H8" s="5"/>
      <c r="I8" s="277" t="s">
        <v>462</v>
      </c>
      <c r="J8" s="11"/>
      <c r="K8" s="225"/>
      <c r="L8" s="11"/>
      <c r="M8" s="225"/>
      <c r="N8" s="22"/>
    </row>
    <row r="9" spans="2:14" ht="18.75">
      <c r="B9" s="22"/>
      <c r="C9" s="11"/>
      <c r="D9" s="225"/>
      <c r="E9" s="11"/>
      <c r="F9" s="22"/>
      <c r="G9" s="23"/>
      <c r="H9" s="5"/>
      <c r="I9" s="23" t="s">
        <v>463</v>
      </c>
      <c r="J9" s="11">
        <v>116346.5</v>
      </c>
      <c r="K9" s="225"/>
      <c r="L9" s="11">
        <v>116346.5</v>
      </c>
      <c r="M9" s="225">
        <f>J9-L9</f>
        <v>0</v>
      </c>
      <c r="N9" s="22"/>
    </row>
    <row r="10" spans="2:14" ht="18.75">
      <c r="B10" s="22"/>
      <c r="C10" s="11"/>
      <c r="D10" s="225"/>
      <c r="E10" s="11"/>
      <c r="F10" s="22"/>
      <c r="G10" s="23"/>
      <c r="H10" s="5"/>
      <c r="I10" s="23"/>
      <c r="J10" s="11"/>
      <c r="K10" s="225"/>
      <c r="L10" s="11"/>
      <c r="M10" s="225"/>
      <c r="N10" s="22"/>
    </row>
    <row r="11" spans="2:14" ht="18.75">
      <c r="B11" s="22"/>
      <c r="C11" s="11"/>
      <c r="D11" s="225"/>
      <c r="E11" s="11"/>
      <c r="F11" s="22"/>
      <c r="G11" s="23"/>
      <c r="H11" s="5"/>
      <c r="I11" s="277" t="s">
        <v>513</v>
      </c>
      <c r="J11" s="11"/>
      <c r="K11" s="225"/>
      <c r="L11" s="11"/>
      <c r="M11" s="225"/>
      <c r="N11" s="22"/>
    </row>
    <row r="12" spans="2:14" ht="18.75">
      <c r="B12" s="22"/>
      <c r="C12" s="11"/>
      <c r="D12" s="225"/>
      <c r="E12" s="11"/>
      <c r="F12" s="22"/>
      <c r="G12" s="23"/>
      <c r="H12" s="5"/>
      <c r="I12" s="277" t="s">
        <v>514</v>
      </c>
      <c r="J12" s="11"/>
      <c r="K12" s="225"/>
      <c r="L12" s="11"/>
      <c r="M12" s="225"/>
      <c r="N12" s="22"/>
    </row>
    <row r="13" spans="2:14" ht="18.75">
      <c r="B13" s="22"/>
      <c r="C13" s="11"/>
      <c r="D13" s="225"/>
      <c r="E13" s="11"/>
      <c r="F13" s="22"/>
      <c r="G13" s="23"/>
      <c r="H13" s="5"/>
      <c r="I13" s="23" t="s">
        <v>515</v>
      </c>
      <c r="J13" s="11"/>
      <c r="K13" s="225"/>
      <c r="L13" s="11"/>
      <c r="M13" s="225"/>
      <c r="N13" s="22"/>
    </row>
    <row r="14" spans="2:14" ht="18.75">
      <c r="B14" s="22"/>
      <c r="C14" s="11"/>
      <c r="D14" s="225"/>
      <c r="E14" s="11"/>
      <c r="F14" s="22"/>
      <c r="G14" s="23"/>
      <c r="H14" s="5"/>
      <c r="I14" s="23" t="s">
        <v>516</v>
      </c>
      <c r="J14" s="11">
        <v>198998</v>
      </c>
      <c r="K14" s="225"/>
      <c r="L14" s="11">
        <v>198998</v>
      </c>
      <c r="M14" s="225">
        <f>J14-L14</f>
        <v>0</v>
      </c>
      <c r="N14" s="22"/>
    </row>
    <row r="15" spans="2:14" ht="18.75">
      <c r="B15" s="22"/>
      <c r="C15" s="11"/>
      <c r="D15" s="225"/>
      <c r="E15" s="11" t="s">
        <v>466</v>
      </c>
      <c r="F15" s="67"/>
      <c r="G15" s="68"/>
      <c r="H15" s="5"/>
      <c r="I15" s="23"/>
      <c r="J15" s="11"/>
      <c r="K15" s="225"/>
      <c r="L15" s="11"/>
      <c r="M15" s="225"/>
      <c r="N15" s="22"/>
    </row>
    <row r="16" spans="2:14" ht="19.5" thickBot="1">
      <c r="B16" s="278" t="s">
        <v>391</v>
      </c>
      <c r="C16" s="279">
        <f>SUM(C7:C15)</f>
        <v>1044000</v>
      </c>
      <c r="D16" s="280">
        <f>SUM(D7:D15)</f>
        <v>1036500</v>
      </c>
      <c r="E16" s="15">
        <f>SUM(E7:E15)</f>
        <v>7500</v>
      </c>
      <c r="F16" s="281"/>
      <c r="G16" s="282"/>
      <c r="H16" s="5"/>
      <c r="I16" s="277" t="s">
        <v>517</v>
      </c>
      <c r="J16" s="11"/>
      <c r="K16" s="225"/>
      <c r="L16" s="11"/>
      <c r="M16" s="225"/>
      <c r="N16" s="22"/>
    </row>
    <row r="17" spans="2:14" ht="19.5" thickTop="1">
      <c r="B17" s="348"/>
      <c r="C17" s="223"/>
      <c r="D17" s="223"/>
      <c r="E17" s="223"/>
      <c r="F17" s="5"/>
      <c r="G17" s="5"/>
      <c r="H17" s="5"/>
      <c r="I17" s="345" t="s">
        <v>462</v>
      </c>
      <c r="J17" s="11"/>
      <c r="K17" s="225"/>
      <c r="L17" s="11"/>
      <c r="M17" s="11"/>
      <c r="N17" s="5"/>
    </row>
    <row r="18" spans="2:14" ht="18.75">
      <c r="B18" s="348"/>
      <c r="C18" s="223"/>
      <c r="D18" s="223"/>
      <c r="E18" s="223"/>
      <c r="F18" s="5"/>
      <c r="G18" s="5"/>
      <c r="H18" s="5"/>
      <c r="I18" s="5" t="s">
        <v>518</v>
      </c>
      <c r="J18" s="11">
        <v>2</v>
      </c>
      <c r="K18" s="225"/>
      <c r="L18" s="11">
        <v>2</v>
      </c>
      <c r="M18" s="19">
        <f>J18-L18</f>
        <v>0</v>
      </c>
      <c r="N18" s="5"/>
    </row>
    <row r="19" spans="10:13" ht="19.5" thickBot="1">
      <c r="J19" s="71">
        <f>SUM(J9:J16)</f>
        <v>315344.5</v>
      </c>
      <c r="K19" s="71">
        <f>SUM(K9:K16)</f>
        <v>0</v>
      </c>
      <c r="L19" s="71">
        <f>SUM(L9:L16)</f>
        <v>315344.5</v>
      </c>
      <c r="M19" s="71">
        <f>SUM(M9:M18)</f>
        <v>0</v>
      </c>
    </row>
    <row r="20" spans="4:9" ht="19.5" thickTop="1">
      <c r="D20" s="246"/>
      <c r="E20" s="246"/>
      <c r="F20" s="246"/>
      <c r="G20" s="246"/>
      <c r="H20" s="246"/>
      <c r="I20" s="246"/>
    </row>
    <row r="21" spans="2:5" ht="21">
      <c r="B21" s="108"/>
      <c r="C21" s="108"/>
      <c r="D21" s="108"/>
      <c r="E21" s="108"/>
    </row>
  </sheetData>
  <sheetProtection/>
  <mergeCells count="12">
    <mergeCell ref="M5:M6"/>
    <mergeCell ref="N5:N6"/>
    <mergeCell ref="F5:G5"/>
    <mergeCell ref="B1:G1"/>
    <mergeCell ref="B2:G2"/>
    <mergeCell ref="B3:G3"/>
    <mergeCell ref="I1:N1"/>
    <mergeCell ref="I2:N2"/>
    <mergeCell ref="I3:N3"/>
    <mergeCell ref="I5:I6"/>
    <mergeCell ref="J5:K5"/>
    <mergeCell ref="L5:L6"/>
  </mergeCells>
  <printOptions/>
  <pageMargins left="0.2" right="0.19" top="1" bottom="1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61"/>
  </sheetPr>
  <dimension ref="A1:E217"/>
  <sheetViews>
    <sheetView view="pageBreakPreview" zoomScaleSheetLayoutView="100" zoomScalePageLayoutView="0" workbookViewId="0" topLeftCell="A193">
      <selection activeCell="C211" sqref="C211"/>
    </sheetView>
  </sheetViews>
  <sheetFormatPr defaultColWidth="9.140625" defaultRowHeight="21.75"/>
  <cols>
    <col min="1" max="1" width="27.8515625" style="1" customWidth="1"/>
    <col min="2" max="2" width="26.421875" style="1" customWidth="1"/>
    <col min="3" max="3" width="8.7109375" style="1" customWidth="1"/>
    <col min="4" max="5" width="19.140625" style="1" customWidth="1"/>
    <col min="6" max="6" width="2.140625" style="1" customWidth="1"/>
    <col min="7" max="16384" width="9.140625" style="1" customWidth="1"/>
  </cols>
  <sheetData>
    <row r="1" spans="1:5" ht="18.75">
      <c r="A1" s="5"/>
      <c r="B1" s="5"/>
      <c r="C1" s="5"/>
      <c r="D1" s="5" t="s">
        <v>581</v>
      </c>
      <c r="E1" s="5"/>
    </row>
    <row r="2" spans="1:5" ht="18.75">
      <c r="A2" s="5"/>
      <c r="B2" s="5"/>
      <c r="C2" s="5"/>
      <c r="D2" s="5" t="s">
        <v>578</v>
      </c>
      <c r="E2" s="5"/>
    </row>
    <row r="3" spans="1:5" ht="23.25">
      <c r="A3" s="382" t="s">
        <v>31</v>
      </c>
      <c r="B3" s="382"/>
      <c r="C3" s="382"/>
      <c r="D3" s="382"/>
      <c r="E3" s="382"/>
    </row>
    <row r="4" spans="1:5" ht="18.75">
      <c r="A4" s="17" t="s">
        <v>30</v>
      </c>
      <c r="B4" s="17"/>
      <c r="C4" s="17"/>
      <c r="D4" s="17"/>
      <c r="E4" s="17"/>
    </row>
    <row r="5" spans="1:5" ht="18.75">
      <c r="A5" s="383" t="s">
        <v>27</v>
      </c>
      <c r="B5" s="360"/>
      <c r="C5" s="2" t="s">
        <v>28</v>
      </c>
      <c r="D5" s="3" t="s">
        <v>23</v>
      </c>
      <c r="E5" s="3" t="s">
        <v>24</v>
      </c>
    </row>
    <row r="6" spans="1:5" ht="18.75">
      <c r="A6" s="62" t="s">
        <v>567</v>
      </c>
      <c r="B6" s="23"/>
      <c r="C6" s="63">
        <v>22</v>
      </c>
      <c r="D6" s="11">
        <v>1000598.07</v>
      </c>
      <c r="E6" s="11"/>
    </row>
    <row r="7" spans="1:5" ht="18.75">
      <c r="A7" s="62"/>
      <c r="B7" s="23"/>
      <c r="C7" s="63"/>
      <c r="D7" s="11"/>
      <c r="E7" s="11"/>
    </row>
    <row r="8" spans="1:5" ht="18.75">
      <c r="A8" s="64" t="s">
        <v>568</v>
      </c>
      <c r="B8" s="23"/>
      <c r="C8" s="63">
        <v>21</v>
      </c>
      <c r="D8" s="11"/>
      <c r="E8" s="11">
        <f>SUM(D6:D7)</f>
        <v>1000598.07</v>
      </c>
    </row>
    <row r="9" spans="1:5" ht="18.75">
      <c r="A9" s="22"/>
      <c r="B9" s="23"/>
      <c r="C9" s="63"/>
      <c r="D9" s="11"/>
      <c r="E9" s="11"/>
    </row>
    <row r="10" spans="1:5" ht="18.75">
      <c r="A10" s="22"/>
      <c r="B10" s="23"/>
      <c r="C10" s="63"/>
      <c r="D10" s="11"/>
      <c r="E10" s="11"/>
    </row>
    <row r="11" spans="1:5" ht="18.75">
      <c r="A11" s="22"/>
      <c r="C11" s="354"/>
      <c r="D11" s="354"/>
      <c r="E11" s="354"/>
    </row>
    <row r="12" spans="1:5" ht="18.75">
      <c r="A12" s="65"/>
      <c r="B12" s="23"/>
      <c r="C12" s="63"/>
      <c r="D12" s="11"/>
      <c r="E12" s="11"/>
    </row>
    <row r="13" spans="1:5" ht="18.75">
      <c r="A13" s="65"/>
      <c r="B13" s="23"/>
      <c r="C13" s="63"/>
      <c r="D13" s="11"/>
      <c r="E13" s="11"/>
    </row>
    <row r="14" spans="1:5" ht="18.75">
      <c r="A14" s="65"/>
      <c r="B14" s="23"/>
      <c r="C14" s="63"/>
      <c r="D14" s="11"/>
      <c r="E14" s="11"/>
    </row>
    <row r="15" spans="1:5" ht="18.75">
      <c r="A15" s="65"/>
      <c r="B15" s="23"/>
      <c r="C15" s="63"/>
      <c r="D15" s="11"/>
      <c r="E15" s="11"/>
    </row>
    <row r="16" spans="1:5" ht="18.75">
      <c r="A16" s="65"/>
      <c r="B16" s="23"/>
      <c r="C16" s="63"/>
      <c r="D16" s="11"/>
      <c r="E16" s="11"/>
    </row>
    <row r="17" spans="1:5" ht="18.75">
      <c r="A17" s="65"/>
      <c r="B17" s="23"/>
      <c r="C17" s="63"/>
      <c r="D17" s="11"/>
      <c r="E17" s="11"/>
    </row>
    <row r="18" spans="1:5" ht="18.75">
      <c r="A18" s="65"/>
      <c r="B18" s="23"/>
      <c r="C18" s="63"/>
      <c r="D18" s="11"/>
      <c r="E18" s="11"/>
    </row>
    <row r="19" spans="1:5" ht="18.75">
      <c r="A19" s="22"/>
      <c r="B19" s="23"/>
      <c r="C19" s="63"/>
      <c r="D19" s="11"/>
      <c r="E19" s="11"/>
    </row>
    <row r="20" spans="1:5" ht="18.75">
      <c r="A20" s="22"/>
      <c r="B20" s="23"/>
      <c r="C20" s="63"/>
      <c r="D20" s="11"/>
      <c r="E20" s="11"/>
    </row>
    <row r="21" spans="1:5" ht="18.75">
      <c r="A21" s="65"/>
      <c r="B21" s="23"/>
      <c r="C21" s="63"/>
      <c r="D21" s="19"/>
      <c r="E21" s="19"/>
    </row>
    <row r="22" spans="1:5" ht="19.5" thickBot="1">
      <c r="A22" s="22"/>
      <c r="B22" s="23"/>
      <c r="C22" s="63"/>
      <c r="D22" s="66">
        <f>SUM(D6:D21)</f>
        <v>1000598.07</v>
      </c>
      <c r="E22" s="66">
        <f>SUM(E6:E21)</f>
        <v>1000598.07</v>
      </c>
    </row>
    <row r="23" spans="1:5" ht="19.5" thickTop="1">
      <c r="A23" s="22"/>
      <c r="B23" s="23"/>
      <c r="C23" s="63"/>
      <c r="D23" s="11"/>
      <c r="E23" s="11"/>
    </row>
    <row r="24" spans="1:5" ht="18.75">
      <c r="A24" s="22"/>
      <c r="B24" s="23"/>
      <c r="C24" s="63"/>
      <c r="D24" s="11"/>
      <c r="E24" s="11"/>
    </row>
    <row r="25" spans="1:5" ht="18.75">
      <c r="A25" s="67"/>
      <c r="B25" s="68"/>
      <c r="C25" s="69"/>
      <c r="D25" s="19"/>
      <c r="E25" s="19"/>
    </row>
    <row r="26" spans="1:5" ht="18.75">
      <c r="A26" s="345" t="s">
        <v>467</v>
      </c>
      <c r="B26" s="5"/>
      <c r="C26" s="5"/>
      <c r="D26" s="5"/>
      <c r="E26" s="5"/>
    </row>
    <row r="27" spans="1:5" ht="18.75">
      <c r="A27" s="346" t="s">
        <v>583</v>
      </c>
      <c r="B27" s="5"/>
      <c r="C27" s="5"/>
      <c r="D27" s="5"/>
      <c r="E27" s="5"/>
    </row>
    <row r="28" spans="1:5" ht="18.75">
      <c r="A28" s="346"/>
      <c r="B28" s="5"/>
      <c r="C28" s="5"/>
      <c r="D28" s="5"/>
      <c r="E28" s="5"/>
    </row>
    <row r="29" spans="1:5" ht="18.75">
      <c r="A29" s="346"/>
      <c r="B29" s="5"/>
      <c r="C29" s="5"/>
      <c r="D29" s="5"/>
      <c r="E29" s="5"/>
    </row>
    <row r="30" spans="1:5" ht="18.75">
      <c r="A30" s="5"/>
      <c r="B30" s="5"/>
      <c r="C30" s="5"/>
      <c r="D30" s="5"/>
      <c r="E30" s="5"/>
    </row>
    <row r="31" spans="1:5" ht="18.75">
      <c r="A31" s="5"/>
      <c r="B31" s="5"/>
      <c r="C31" s="5"/>
      <c r="D31" s="5"/>
      <c r="E31" s="5"/>
    </row>
    <row r="32" spans="1:5" ht="21">
      <c r="A32" s="58" t="s">
        <v>426</v>
      </c>
      <c r="B32" s="384" t="s">
        <v>427</v>
      </c>
      <c r="C32" s="385"/>
      <c r="D32" s="386" t="s">
        <v>0</v>
      </c>
      <c r="E32" s="387"/>
    </row>
    <row r="33" spans="1:5" ht="18.75">
      <c r="A33" s="5"/>
      <c r="B33" s="22"/>
      <c r="C33" s="23"/>
      <c r="D33" s="5"/>
      <c r="E33" s="5"/>
    </row>
    <row r="34" spans="1:5" ht="18.75">
      <c r="A34" s="24" t="s">
        <v>161</v>
      </c>
      <c r="B34" s="364" t="s">
        <v>214</v>
      </c>
      <c r="C34" s="365"/>
      <c r="D34" s="364" t="s">
        <v>161</v>
      </c>
      <c r="E34" s="368"/>
    </row>
    <row r="35" spans="1:5" ht="18.75">
      <c r="A35" s="25" t="s">
        <v>204</v>
      </c>
      <c r="B35" s="366" t="s">
        <v>218</v>
      </c>
      <c r="C35" s="367"/>
      <c r="D35" s="366" t="s">
        <v>204</v>
      </c>
      <c r="E35" s="369"/>
    </row>
    <row r="36" spans="1:5" ht="18.75">
      <c r="A36" s="5"/>
      <c r="B36" s="5"/>
      <c r="C36" s="5"/>
      <c r="D36" s="5"/>
      <c r="E36" s="5"/>
    </row>
    <row r="37" spans="1:5" ht="18.75">
      <c r="A37" s="5"/>
      <c r="B37" s="5"/>
      <c r="C37" s="5"/>
      <c r="D37" s="5"/>
      <c r="E37" s="5"/>
    </row>
    <row r="38" spans="1:5" ht="18.75">
      <c r="A38" s="5"/>
      <c r="B38" s="5"/>
      <c r="C38" s="5"/>
      <c r="D38" s="5" t="s">
        <v>580</v>
      </c>
      <c r="E38" s="5"/>
    </row>
    <row r="39" spans="1:5" ht="18.75">
      <c r="A39" s="5"/>
      <c r="B39" s="5"/>
      <c r="C39" s="5"/>
      <c r="D39" s="5" t="s">
        <v>593</v>
      </c>
      <c r="E39" s="5"/>
    </row>
    <row r="40" spans="1:5" ht="23.25">
      <c r="A40" s="382" t="s">
        <v>31</v>
      </c>
      <c r="B40" s="382"/>
      <c r="C40" s="382"/>
      <c r="D40" s="382"/>
      <c r="E40" s="382"/>
    </row>
    <row r="41" spans="1:5" ht="18.75">
      <c r="A41" s="17" t="s">
        <v>30</v>
      </c>
      <c r="B41" s="17"/>
      <c r="C41" s="17"/>
      <c r="D41" s="17"/>
      <c r="E41" s="17"/>
    </row>
    <row r="42" spans="1:5" ht="18.75">
      <c r="A42" s="383" t="s">
        <v>27</v>
      </c>
      <c r="B42" s="360"/>
      <c r="C42" s="2" t="s">
        <v>28</v>
      </c>
      <c r="D42" s="3" t="s">
        <v>23</v>
      </c>
      <c r="E42" s="3" t="s">
        <v>24</v>
      </c>
    </row>
    <row r="43" spans="1:5" ht="18.75">
      <c r="A43" s="22" t="s">
        <v>594</v>
      </c>
      <c r="C43" s="357">
        <v>250</v>
      </c>
      <c r="D43" s="11">
        <v>5500</v>
      </c>
      <c r="E43" s="354"/>
    </row>
    <row r="44" spans="1:5" ht="18.75">
      <c r="A44" s="22"/>
      <c r="C44" s="357"/>
      <c r="D44" s="11"/>
      <c r="E44" s="354"/>
    </row>
    <row r="45" spans="1:5" ht="18.75">
      <c r="A45" s="22" t="s">
        <v>595</v>
      </c>
      <c r="C45" s="7">
        <v>90</v>
      </c>
      <c r="D45" s="354"/>
      <c r="E45" s="11">
        <f>D43</f>
        <v>5500</v>
      </c>
    </row>
    <row r="46" spans="1:5" ht="18.75">
      <c r="A46" s="64"/>
      <c r="B46" s="23"/>
      <c r="C46" s="63"/>
      <c r="D46" s="11"/>
      <c r="E46" s="11"/>
    </row>
    <row r="47" spans="1:5" ht="18.75">
      <c r="A47" s="65"/>
      <c r="B47" s="23"/>
      <c r="C47" s="63"/>
      <c r="D47" s="11"/>
      <c r="E47" s="11"/>
    </row>
    <row r="48" spans="1:5" ht="18.75">
      <c r="A48" s="65"/>
      <c r="B48" s="23"/>
      <c r="C48" s="63"/>
      <c r="D48" s="11"/>
      <c r="E48" s="11"/>
    </row>
    <row r="49" spans="1:5" ht="18.75">
      <c r="A49" s="65"/>
      <c r="B49" s="23"/>
      <c r="C49" s="63"/>
      <c r="D49" s="11"/>
      <c r="E49" s="11"/>
    </row>
    <row r="50" spans="1:5" ht="18.75">
      <c r="A50" s="65"/>
      <c r="B50" s="23"/>
      <c r="C50" s="63"/>
      <c r="D50" s="11"/>
      <c r="E50" s="11"/>
    </row>
    <row r="51" spans="1:5" ht="18.75">
      <c r="A51" s="65"/>
      <c r="B51" s="23"/>
      <c r="C51" s="63"/>
      <c r="D51" s="11"/>
      <c r="E51" s="11"/>
    </row>
    <row r="52" spans="1:5" ht="18.75">
      <c r="A52" s="65"/>
      <c r="B52" s="23"/>
      <c r="C52" s="63"/>
      <c r="D52" s="11"/>
      <c r="E52" s="11"/>
    </row>
    <row r="53" spans="1:5" ht="18.75">
      <c r="A53" s="65"/>
      <c r="B53" s="23"/>
      <c r="C53" s="63"/>
      <c r="D53" s="11"/>
      <c r="E53" s="11"/>
    </row>
    <row r="54" spans="1:5" ht="18.75">
      <c r="A54" s="65"/>
      <c r="B54" s="23"/>
      <c r="C54" s="63"/>
      <c r="D54" s="11"/>
      <c r="E54" s="11"/>
    </row>
    <row r="55" spans="1:5" ht="18.75">
      <c r="A55" s="65"/>
      <c r="B55" s="23"/>
      <c r="C55" s="63"/>
      <c r="D55" s="11"/>
      <c r="E55" s="11"/>
    </row>
    <row r="56" spans="1:5" ht="18.75">
      <c r="A56" s="65"/>
      <c r="B56" s="23"/>
      <c r="C56" s="63"/>
      <c r="D56" s="11"/>
      <c r="E56" s="11"/>
    </row>
    <row r="57" spans="1:5" ht="18.75">
      <c r="A57" s="65"/>
      <c r="B57" s="23"/>
      <c r="C57" s="63"/>
      <c r="D57" s="11"/>
      <c r="E57" s="11"/>
    </row>
    <row r="58" spans="1:5" ht="18.75">
      <c r="A58" s="65"/>
      <c r="B58" s="23"/>
      <c r="C58" s="63"/>
      <c r="D58" s="11"/>
      <c r="E58" s="11"/>
    </row>
    <row r="59" spans="1:5" ht="18.75">
      <c r="A59" s="65"/>
      <c r="B59" s="23"/>
      <c r="C59" s="63"/>
      <c r="D59" s="19"/>
      <c r="E59" s="19"/>
    </row>
    <row r="60" spans="1:5" ht="19.5" thickBot="1">
      <c r="A60" s="22"/>
      <c r="B60" s="23"/>
      <c r="C60" s="63"/>
      <c r="D60" s="66">
        <f>SUM(D43:D59)</f>
        <v>5500</v>
      </c>
      <c r="E60" s="66">
        <f>SUM(E43:E59)</f>
        <v>5500</v>
      </c>
    </row>
    <row r="61" spans="1:5" ht="19.5" thickTop="1">
      <c r="A61" s="22"/>
      <c r="B61" s="23"/>
      <c r="C61" s="63"/>
      <c r="D61" s="11"/>
      <c r="E61" s="11"/>
    </row>
    <row r="62" spans="1:5" ht="18.75">
      <c r="A62" s="22"/>
      <c r="B62" s="23"/>
      <c r="C62" s="63"/>
      <c r="D62" s="11"/>
      <c r="E62" s="11"/>
    </row>
    <row r="63" spans="1:5" ht="18.75">
      <c r="A63" s="67"/>
      <c r="B63" s="68"/>
      <c r="C63" s="69"/>
      <c r="D63" s="19"/>
      <c r="E63" s="19"/>
    </row>
    <row r="64" spans="1:5" ht="18.75">
      <c r="A64" s="345" t="s">
        <v>467</v>
      </c>
      <c r="B64" s="5"/>
      <c r="C64" s="5"/>
      <c r="D64" s="5"/>
      <c r="E64" s="5"/>
    </row>
    <row r="65" spans="1:5" ht="18.75">
      <c r="A65" s="346" t="s">
        <v>596</v>
      </c>
      <c r="B65" s="5"/>
      <c r="C65" s="5"/>
      <c r="D65" s="5"/>
      <c r="E65" s="5"/>
    </row>
    <row r="66" spans="1:5" ht="18.75">
      <c r="A66" s="346"/>
      <c r="B66" s="5"/>
      <c r="C66" s="5"/>
      <c r="D66" s="5"/>
      <c r="E66" s="5"/>
    </row>
    <row r="67" spans="1:5" ht="18.75">
      <c r="A67" s="346"/>
      <c r="B67" s="5"/>
      <c r="C67" s="5"/>
      <c r="D67" s="5"/>
      <c r="E67" s="5"/>
    </row>
    <row r="68" spans="1:5" ht="18.75">
      <c r="A68" s="5"/>
      <c r="B68" s="5"/>
      <c r="C68" s="5"/>
      <c r="D68" s="5"/>
      <c r="E68" s="5"/>
    </row>
    <row r="69" spans="1:5" ht="18.75">
      <c r="A69" s="5"/>
      <c r="B69" s="5"/>
      <c r="C69" s="5"/>
      <c r="D69" s="5"/>
      <c r="E69" s="5"/>
    </row>
    <row r="70" spans="1:5" ht="21">
      <c r="A70" s="58" t="s">
        <v>426</v>
      </c>
      <c r="B70" s="384" t="s">
        <v>427</v>
      </c>
      <c r="C70" s="385"/>
      <c r="D70" s="386" t="s">
        <v>0</v>
      </c>
      <c r="E70" s="387"/>
    </row>
    <row r="71" spans="1:5" ht="18.75">
      <c r="A71" s="5"/>
      <c r="B71" s="22"/>
      <c r="C71" s="23"/>
      <c r="D71" s="5"/>
      <c r="E71" s="5"/>
    </row>
    <row r="72" spans="1:5" ht="18.75">
      <c r="A72" s="24" t="s">
        <v>161</v>
      </c>
      <c r="B72" s="364" t="s">
        <v>214</v>
      </c>
      <c r="C72" s="365"/>
      <c r="D72" s="364" t="s">
        <v>161</v>
      </c>
      <c r="E72" s="368"/>
    </row>
    <row r="73" spans="1:5" ht="18.75">
      <c r="A73" s="25" t="s">
        <v>204</v>
      </c>
      <c r="B73" s="366" t="s">
        <v>218</v>
      </c>
      <c r="C73" s="367"/>
      <c r="D73" s="366" t="s">
        <v>204</v>
      </c>
      <c r="E73" s="369"/>
    </row>
    <row r="74" spans="1:5" ht="18.75">
      <c r="A74" s="24"/>
      <c r="B74" s="24"/>
      <c r="C74" s="24"/>
      <c r="D74" s="24"/>
      <c r="E74" s="24"/>
    </row>
    <row r="75" ht="18.75">
      <c r="D75" s="5" t="s">
        <v>582</v>
      </c>
    </row>
    <row r="76" spans="1:5" ht="18.75">
      <c r="A76" s="5"/>
      <c r="B76" s="5"/>
      <c r="C76" s="5"/>
      <c r="D76" s="5" t="s">
        <v>579</v>
      </c>
      <c r="E76" s="5"/>
    </row>
    <row r="77" spans="1:5" ht="23.25">
      <c r="A77" s="382" t="s">
        <v>31</v>
      </c>
      <c r="B77" s="382"/>
      <c r="C77" s="382"/>
      <c r="D77" s="382"/>
      <c r="E77" s="382"/>
    </row>
    <row r="78" spans="1:5" ht="18.75">
      <c r="A78" s="17" t="s">
        <v>30</v>
      </c>
      <c r="B78" s="17"/>
      <c r="C78" s="17"/>
      <c r="D78" s="17"/>
      <c r="E78" s="17"/>
    </row>
    <row r="79" spans="1:5" ht="18.75">
      <c r="A79" s="383" t="s">
        <v>27</v>
      </c>
      <c r="B79" s="360"/>
      <c r="C79" s="2" t="s">
        <v>28</v>
      </c>
      <c r="D79" s="3" t="s">
        <v>23</v>
      </c>
      <c r="E79" s="3" t="s">
        <v>24</v>
      </c>
    </row>
    <row r="80" spans="1:5" ht="18.75">
      <c r="A80" s="62" t="s">
        <v>591</v>
      </c>
      <c r="B80" s="23"/>
      <c r="C80" s="63">
        <v>22</v>
      </c>
      <c r="D80" s="11">
        <v>100000</v>
      </c>
      <c r="E80" s="11"/>
    </row>
    <row r="81" spans="1:5" ht="18.75">
      <c r="A81" s="62"/>
      <c r="B81" s="23"/>
      <c r="C81" s="63"/>
      <c r="D81" s="11"/>
      <c r="E81" s="11"/>
    </row>
    <row r="82" spans="1:5" ht="18.75">
      <c r="A82" s="64" t="s">
        <v>569</v>
      </c>
      <c r="B82" s="23"/>
      <c r="C82" s="63">
        <v>22</v>
      </c>
      <c r="D82" s="11"/>
      <c r="E82" s="11">
        <f>SUM(D80:D80)</f>
        <v>100000</v>
      </c>
    </row>
    <row r="83" spans="1:5" ht="18.75">
      <c r="A83" s="22"/>
      <c r="B83" s="23"/>
      <c r="C83" s="63"/>
      <c r="D83" s="11"/>
      <c r="E83" s="11"/>
    </row>
    <row r="84" spans="1:5" ht="18.75">
      <c r="A84" s="22"/>
      <c r="B84" s="5"/>
      <c r="C84" s="7"/>
      <c r="D84" s="11"/>
      <c r="E84" s="11"/>
    </row>
    <row r="85" spans="1:5" ht="18.75">
      <c r="A85" s="22"/>
      <c r="B85" s="5"/>
      <c r="C85" s="7"/>
      <c r="D85" s="11"/>
      <c r="E85" s="11"/>
    </row>
    <row r="86" spans="1:5" ht="18.75">
      <c r="A86" s="22"/>
      <c r="B86" s="5"/>
      <c r="C86" s="7"/>
      <c r="D86" s="11"/>
      <c r="E86" s="11"/>
    </row>
    <row r="87" spans="1:5" ht="18.75">
      <c r="A87" s="22"/>
      <c r="B87" s="5"/>
      <c r="C87" s="7"/>
      <c r="D87" s="11"/>
      <c r="E87" s="11"/>
    </row>
    <row r="88" spans="1:5" ht="18.75">
      <c r="A88" s="22"/>
      <c r="B88" s="5"/>
      <c r="C88" s="7"/>
      <c r="D88" s="11"/>
      <c r="E88" s="11"/>
    </row>
    <row r="89" spans="1:5" ht="18.75">
      <c r="A89" s="22"/>
      <c r="B89" s="5"/>
      <c r="C89" s="7"/>
      <c r="D89" s="11"/>
      <c r="E89" s="11"/>
    </row>
    <row r="90" spans="1:5" ht="18.75">
      <c r="A90" s="22"/>
      <c r="C90" s="354"/>
      <c r="D90" s="354"/>
      <c r="E90" s="354"/>
    </row>
    <row r="91" spans="1:5" ht="18.75">
      <c r="A91" s="65"/>
      <c r="B91" s="23"/>
      <c r="C91" s="63"/>
      <c r="D91" s="11"/>
      <c r="E91" s="11"/>
    </row>
    <row r="92" spans="1:5" ht="18.75">
      <c r="A92" s="65"/>
      <c r="B92" s="23"/>
      <c r="C92" s="63"/>
      <c r="D92" s="11"/>
      <c r="E92" s="11"/>
    </row>
    <row r="93" spans="1:5" ht="18.75">
      <c r="A93" s="65"/>
      <c r="B93" s="23"/>
      <c r="C93" s="63"/>
      <c r="D93" s="11"/>
      <c r="E93" s="11"/>
    </row>
    <row r="94" spans="1:5" ht="18.75">
      <c r="A94" s="22"/>
      <c r="B94" s="23"/>
      <c r="C94" s="63"/>
      <c r="D94" s="11"/>
      <c r="E94" s="11"/>
    </row>
    <row r="95" spans="1:5" ht="18.75">
      <c r="A95" s="22"/>
      <c r="B95" s="23"/>
      <c r="C95" s="63"/>
      <c r="D95" s="11"/>
      <c r="E95" s="11"/>
    </row>
    <row r="96" spans="1:5" ht="18.75">
      <c r="A96" s="65"/>
      <c r="B96" s="23"/>
      <c r="C96" s="63"/>
      <c r="D96" s="19"/>
      <c r="E96" s="19"/>
    </row>
    <row r="97" spans="1:5" ht="19.5" thickBot="1">
      <c r="A97" s="22"/>
      <c r="B97" s="23"/>
      <c r="C97" s="63"/>
      <c r="D97" s="66">
        <f>SUM(D80:D96)</f>
        <v>100000</v>
      </c>
      <c r="E97" s="66">
        <f>SUM(E80:E96)</f>
        <v>100000</v>
      </c>
    </row>
    <row r="98" spans="1:5" ht="19.5" thickTop="1">
      <c r="A98" s="22"/>
      <c r="B98" s="23"/>
      <c r="C98" s="63"/>
      <c r="D98" s="11"/>
      <c r="E98" s="11"/>
    </row>
    <row r="99" spans="1:5" ht="18.75">
      <c r="A99" s="22"/>
      <c r="B99" s="23"/>
      <c r="C99" s="63"/>
      <c r="D99" s="11"/>
      <c r="E99" s="11"/>
    </row>
    <row r="100" spans="1:5" ht="18.75">
      <c r="A100" s="67"/>
      <c r="B100" s="68"/>
      <c r="C100" s="69"/>
      <c r="D100" s="19"/>
      <c r="E100" s="19"/>
    </row>
    <row r="101" spans="1:5" ht="18.75">
      <c r="A101" s="345" t="s">
        <v>467</v>
      </c>
      <c r="B101" s="5"/>
      <c r="C101" s="5"/>
      <c r="D101" s="5"/>
      <c r="E101" s="5"/>
    </row>
    <row r="102" spans="1:5" ht="18.75">
      <c r="A102" s="346" t="s">
        <v>592</v>
      </c>
      <c r="B102" s="5"/>
      <c r="C102" s="5"/>
      <c r="D102" s="5"/>
      <c r="E102" s="5"/>
    </row>
    <row r="103" spans="1:5" ht="18.75">
      <c r="A103" s="346"/>
      <c r="B103" s="5"/>
      <c r="C103" s="5"/>
      <c r="D103" s="5"/>
      <c r="E103" s="5"/>
    </row>
    <row r="104" spans="1:5" ht="18.75">
      <c r="A104" s="346"/>
      <c r="B104" s="5"/>
      <c r="C104" s="5"/>
      <c r="D104" s="5"/>
      <c r="E104" s="5"/>
    </row>
    <row r="105" spans="1:5" ht="18.75">
      <c r="A105" s="5"/>
      <c r="B105" s="5"/>
      <c r="C105" s="5"/>
      <c r="D105" s="5"/>
      <c r="E105" s="5"/>
    </row>
    <row r="106" spans="1:5" ht="18.75">
      <c r="A106" s="5"/>
      <c r="B106" s="5"/>
      <c r="C106" s="5"/>
      <c r="D106" s="5"/>
      <c r="E106" s="5"/>
    </row>
    <row r="107" spans="1:5" ht="21">
      <c r="A107" s="58" t="s">
        <v>426</v>
      </c>
      <c r="B107" s="384" t="s">
        <v>427</v>
      </c>
      <c r="C107" s="385"/>
      <c r="D107" s="386" t="s">
        <v>0</v>
      </c>
      <c r="E107" s="387"/>
    </row>
    <row r="108" spans="1:5" ht="18.75">
      <c r="A108" s="5"/>
      <c r="B108" s="22"/>
      <c r="C108" s="23"/>
      <c r="D108" s="5"/>
      <c r="E108" s="5"/>
    </row>
    <row r="109" spans="1:5" ht="18.75">
      <c r="A109" s="24" t="s">
        <v>161</v>
      </c>
      <c r="B109" s="364" t="s">
        <v>214</v>
      </c>
      <c r="C109" s="365"/>
      <c r="D109" s="364" t="s">
        <v>161</v>
      </c>
      <c r="E109" s="368"/>
    </row>
    <row r="110" spans="1:5" ht="18.75">
      <c r="A110" s="25" t="s">
        <v>204</v>
      </c>
      <c r="B110" s="366" t="s">
        <v>218</v>
      </c>
      <c r="C110" s="367"/>
      <c r="D110" s="366" t="s">
        <v>204</v>
      </c>
      <c r="E110" s="369"/>
    </row>
    <row r="111" spans="1:5" ht="18.75">
      <c r="A111" s="5"/>
      <c r="B111" s="5"/>
      <c r="C111" s="5"/>
      <c r="D111" s="5"/>
      <c r="E111" s="5"/>
    </row>
    <row r="112" spans="1:5" ht="18.75">
      <c r="A112" s="5"/>
      <c r="B112" s="5"/>
      <c r="C112" s="5"/>
      <c r="D112" s="5" t="s">
        <v>639</v>
      </c>
      <c r="E112" s="5"/>
    </row>
    <row r="113" spans="1:5" ht="18.75">
      <c r="A113" s="5"/>
      <c r="B113" s="5"/>
      <c r="C113" s="5"/>
      <c r="D113" s="5" t="s">
        <v>598</v>
      </c>
      <c r="E113" s="5"/>
    </row>
    <row r="114" spans="1:5" ht="23.25">
      <c r="A114" s="382" t="s">
        <v>31</v>
      </c>
      <c r="B114" s="382"/>
      <c r="C114" s="382"/>
      <c r="D114" s="382"/>
      <c r="E114" s="382"/>
    </row>
    <row r="115" spans="1:5" ht="18.75">
      <c r="A115" s="17" t="s">
        <v>30</v>
      </c>
      <c r="B115" s="17"/>
      <c r="C115" s="17"/>
      <c r="D115" s="17"/>
      <c r="E115" s="17"/>
    </row>
    <row r="116" spans="1:5" ht="18.75">
      <c r="A116" s="383" t="s">
        <v>27</v>
      </c>
      <c r="B116" s="360"/>
      <c r="C116" s="2" t="s">
        <v>28</v>
      </c>
      <c r="D116" s="3" t="s">
        <v>23</v>
      </c>
      <c r="E116" s="3" t="s">
        <v>24</v>
      </c>
    </row>
    <row r="117" spans="1:5" ht="18.75">
      <c r="A117" s="62" t="s">
        <v>599</v>
      </c>
      <c r="B117" s="23"/>
      <c r="C117" s="63">
        <v>250</v>
      </c>
      <c r="D117" s="11">
        <v>10800</v>
      </c>
      <c r="E117" s="11"/>
    </row>
    <row r="118" spans="1:5" ht="18.75">
      <c r="A118" s="22"/>
      <c r="C118" s="357"/>
      <c r="D118" s="11"/>
      <c r="E118" s="354"/>
    </row>
    <row r="119" spans="1:5" ht="18.75">
      <c r="A119" s="64" t="s">
        <v>600</v>
      </c>
      <c r="B119" s="23"/>
      <c r="C119" s="63">
        <v>90</v>
      </c>
      <c r="D119" s="11"/>
      <c r="E119" s="11">
        <v>10800</v>
      </c>
    </row>
    <row r="120" spans="1:5" ht="18.75">
      <c r="A120" s="22"/>
      <c r="C120" s="7"/>
      <c r="D120" s="354"/>
      <c r="E120" s="11"/>
    </row>
    <row r="121" spans="1:5" ht="18.75">
      <c r="A121" s="64"/>
      <c r="B121" s="23"/>
      <c r="C121" s="63"/>
      <c r="D121" s="11"/>
      <c r="E121" s="11"/>
    </row>
    <row r="122" spans="1:5" ht="18.75">
      <c r="A122" s="65"/>
      <c r="B122" s="23"/>
      <c r="C122" s="63"/>
      <c r="D122" s="11"/>
      <c r="E122" s="11"/>
    </row>
    <row r="123" spans="1:5" ht="18.75">
      <c r="A123" s="65"/>
      <c r="B123" s="23"/>
      <c r="C123" s="63"/>
      <c r="D123" s="11"/>
      <c r="E123" s="11"/>
    </row>
    <row r="124" spans="1:5" ht="18.75">
      <c r="A124" s="65"/>
      <c r="B124" s="23"/>
      <c r="C124" s="63"/>
      <c r="D124" s="11"/>
      <c r="E124" s="11"/>
    </row>
    <row r="125" spans="1:5" ht="18.75">
      <c r="A125" s="65"/>
      <c r="B125" s="23"/>
      <c r="C125" s="63"/>
      <c r="D125" s="11"/>
      <c r="E125" s="11"/>
    </row>
    <row r="126" spans="1:5" ht="18.75">
      <c r="A126" s="65"/>
      <c r="B126" s="23"/>
      <c r="C126" s="63"/>
      <c r="D126" s="11"/>
      <c r="E126" s="11"/>
    </row>
    <row r="127" spans="1:5" ht="18.75">
      <c r="A127" s="65"/>
      <c r="B127" s="23"/>
      <c r="C127" s="63"/>
      <c r="D127" s="11"/>
      <c r="E127" s="11"/>
    </row>
    <row r="128" spans="1:5" ht="18.75">
      <c r="A128" s="65"/>
      <c r="B128" s="23"/>
      <c r="C128" s="63"/>
      <c r="D128" s="19"/>
      <c r="E128" s="19"/>
    </row>
    <row r="129" spans="1:5" ht="19.5" thickBot="1">
      <c r="A129" s="22"/>
      <c r="B129" s="23"/>
      <c r="C129" s="63"/>
      <c r="D129" s="66">
        <f>SUM(D117:D128)</f>
        <v>10800</v>
      </c>
      <c r="E129" s="66">
        <f>SUM(E117:E128)</f>
        <v>10800</v>
      </c>
    </row>
    <row r="130" spans="1:5" ht="19.5" thickTop="1">
      <c r="A130" s="22"/>
      <c r="B130" s="23"/>
      <c r="C130" s="63"/>
      <c r="D130" s="11"/>
      <c r="E130" s="11"/>
    </row>
    <row r="131" spans="1:5" ht="18.75">
      <c r="A131" s="22"/>
      <c r="B131" s="23"/>
      <c r="C131" s="63"/>
      <c r="D131" s="11"/>
      <c r="E131" s="11"/>
    </row>
    <row r="132" spans="1:5" ht="18.75">
      <c r="A132" s="67"/>
      <c r="B132" s="68"/>
      <c r="C132" s="69"/>
      <c r="D132" s="19"/>
      <c r="E132" s="19"/>
    </row>
    <row r="133" spans="1:5" ht="18.75">
      <c r="A133" s="345" t="s">
        <v>467</v>
      </c>
      <c r="B133" s="5"/>
      <c r="C133" s="5"/>
      <c r="D133" s="5"/>
      <c r="E133" s="5"/>
    </row>
    <row r="134" spans="1:5" ht="18.75">
      <c r="A134" s="346" t="s">
        <v>601</v>
      </c>
      <c r="B134" s="5"/>
      <c r="C134" s="5"/>
      <c r="D134" s="5"/>
      <c r="E134" s="5"/>
    </row>
    <row r="135" spans="1:5" ht="18.75">
      <c r="A135" s="346"/>
      <c r="B135" s="5"/>
      <c r="C135" s="5"/>
      <c r="D135" s="5"/>
      <c r="E135" s="5"/>
    </row>
    <row r="136" spans="1:5" ht="18.75">
      <c r="A136" s="346"/>
      <c r="B136" s="5"/>
      <c r="C136" s="5"/>
      <c r="D136" s="5"/>
      <c r="E136" s="5"/>
    </row>
    <row r="137" spans="1:5" ht="18.75">
      <c r="A137" s="5"/>
      <c r="B137" s="5"/>
      <c r="C137" s="5"/>
      <c r="D137" s="5"/>
      <c r="E137" s="5"/>
    </row>
    <row r="138" spans="1:5" ht="18.75">
      <c r="A138" s="5"/>
      <c r="B138" s="5"/>
      <c r="C138" s="5"/>
      <c r="D138" s="5"/>
      <c r="E138" s="5"/>
    </row>
    <row r="139" spans="1:5" ht="21">
      <c r="A139" s="58" t="s">
        <v>426</v>
      </c>
      <c r="B139" s="384" t="s">
        <v>427</v>
      </c>
      <c r="C139" s="385"/>
      <c r="D139" s="386" t="s">
        <v>0</v>
      </c>
      <c r="E139" s="387"/>
    </row>
    <row r="140" spans="1:5" ht="18.75">
      <c r="A140" s="5"/>
      <c r="B140" s="22"/>
      <c r="C140" s="23"/>
      <c r="D140" s="5"/>
      <c r="E140" s="5"/>
    </row>
    <row r="141" spans="1:5" ht="18.75">
      <c r="A141" s="24" t="s">
        <v>161</v>
      </c>
      <c r="B141" s="364" t="s">
        <v>214</v>
      </c>
      <c r="C141" s="365"/>
      <c r="D141" s="364" t="s">
        <v>161</v>
      </c>
      <c r="E141" s="368"/>
    </row>
    <row r="142" spans="1:5" ht="18.75">
      <c r="A142" s="25" t="s">
        <v>204</v>
      </c>
      <c r="B142" s="366" t="s">
        <v>218</v>
      </c>
      <c r="C142" s="367"/>
      <c r="D142" s="366" t="s">
        <v>204</v>
      </c>
      <c r="E142" s="369"/>
    </row>
    <row r="143" spans="1:5" ht="18.75">
      <c r="A143" s="24"/>
      <c r="B143" s="24"/>
      <c r="C143" s="24"/>
      <c r="D143" s="24"/>
      <c r="E143" s="24"/>
    </row>
    <row r="149" spans="1:5" ht="18.75">
      <c r="A149" s="5"/>
      <c r="B149" s="5"/>
      <c r="C149" s="5"/>
      <c r="D149" s="5" t="s">
        <v>597</v>
      </c>
      <c r="E149" s="5"/>
    </row>
    <row r="150" spans="1:5" ht="18.75">
      <c r="A150" s="5"/>
      <c r="B150" s="5"/>
      <c r="C150" s="5"/>
      <c r="D150" s="5" t="s">
        <v>628</v>
      </c>
      <c r="E150" s="5"/>
    </row>
    <row r="151" spans="1:5" ht="23.25">
      <c r="A151" s="382" t="s">
        <v>31</v>
      </c>
      <c r="B151" s="382"/>
      <c r="C151" s="382"/>
      <c r="D151" s="382"/>
      <c r="E151" s="382"/>
    </row>
    <row r="152" spans="1:5" ht="18.75">
      <c r="A152" s="17" t="s">
        <v>30</v>
      </c>
      <c r="B152" s="17"/>
      <c r="C152" s="17"/>
      <c r="D152" s="17"/>
      <c r="E152" s="17"/>
    </row>
    <row r="153" spans="1:5" ht="18.75">
      <c r="A153" s="383" t="s">
        <v>27</v>
      </c>
      <c r="B153" s="360"/>
      <c r="C153" s="2" t="s">
        <v>28</v>
      </c>
      <c r="D153" s="3" t="s">
        <v>23</v>
      </c>
      <c r="E153" s="3" t="s">
        <v>24</v>
      </c>
    </row>
    <row r="154" spans="1:5" ht="18.75">
      <c r="A154" s="62" t="s">
        <v>630</v>
      </c>
      <c r="B154" s="23"/>
      <c r="C154" s="63"/>
      <c r="D154" s="11">
        <v>111.7</v>
      </c>
      <c r="E154" s="11"/>
    </row>
    <row r="155" spans="1:5" ht="18.75">
      <c r="A155" s="22"/>
      <c r="C155" s="357"/>
      <c r="D155" s="11"/>
      <c r="E155" s="354"/>
    </row>
    <row r="156" spans="1:5" ht="18.75">
      <c r="A156" s="64" t="s">
        <v>629</v>
      </c>
      <c r="B156" s="23"/>
      <c r="C156" s="63"/>
      <c r="D156" s="11"/>
      <c r="E156" s="11">
        <v>111.7</v>
      </c>
    </row>
    <row r="157" spans="1:5" ht="18.75">
      <c r="A157" s="22"/>
      <c r="C157" s="7"/>
      <c r="D157" s="354"/>
      <c r="E157" s="11"/>
    </row>
    <row r="158" spans="1:5" ht="18.75">
      <c r="A158" s="64"/>
      <c r="B158" s="23"/>
      <c r="C158" s="63"/>
      <c r="D158" s="11"/>
      <c r="E158" s="11"/>
    </row>
    <row r="159" spans="1:5" ht="18.75">
      <c r="A159" s="65"/>
      <c r="B159" s="23"/>
      <c r="C159" s="63"/>
      <c r="D159" s="11"/>
      <c r="E159" s="11"/>
    </row>
    <row r="160" spans="1:5" ht="18.75">
      <c r="A160" s="65"/>
      <c r="B160" s="23"/>
      <c r="C160" s="63"/>
      <c r="D160" s="11"/>
      <c r="E160" s="11"/>
    </row>
    <row r="161" spans="1:5" ht="18.75">
      <c r="A161" s="65"/>
      <c r="B161" s="23"/>
      <c r="C161" s="63"/>
      <c r="D161" s="11"/>
      <c r="E161" s="11"/>
    </row>
    <row r="162" spans="1:5" ht="18.75">
      <c r="A162" s="65"/>
      <c r="B162" s="23"/>
      <c r="C162" s="63"/>
      <c r="D162" s="11"/>
      <c r="E162" s="11"/>
    </row>
    <row r="163" spans="1:5" ht="18.75">
      <c r="A163" s="65"/>
      <c r="B163" s="23"/>
      <c r="C163" s="63"/>
      <c r="D163" s="11"/>
      <c r="E163" s="11"/>
    </row>
    <row r="164" spans="1:5" ht="18.75">
      <c r="A164" s="65"/>
      <c r="B164" s="23"/>
      <c r="C164" s="63"/>
      <c r="D164" s="11"/>
      <c r="E164" s="11"/>
    </row>
    <row r="165" spans="1:5" ht="18.75">
      <c r="A165" s="65"/>
      <c r="B165" s="23"/>
      <c r="C165" s="63"/>
      <c r="D165" s="19"/>
      <c r="E165" s="19"/>
    </row>
    <row r="166" spans="1:5" ht="19.5" thickBot="1">
      <c r="A166" s="22"/>
      <c r="B166" s="23"/>
      <c r="C166" s="63"/>
      <c r="D166" s="66">
        <f>SUM(D154:D165)</f>
        <v>111.7</v>
      </c>
      <c r="E166" s="66">
        <f>SUM(E154:E165)</f>
        <v>111.7</v>
      </c>
    </row>
    <row r="167" spans="1:5" ht="19.5" thickTop="1">
      <c r="A167" s="22"/>
      <c r="B167" s="23"/>
      <c r="C167" s="63"/>
      <c r="D167" s="11"/>
      <c r="E167" s="11"/>
    </row>
    <row r="168" spans="1:5" ht="18.75">
      <c r="A168" s="22"/>
      <c r="B168" s="23"/>
      <c r="C168" s="63"/>
      <c r="D168" s="11"/>
      <c r="E168" s="11"/>
    </row>
    <row r="169" spans="1:5" ht="18.75">
      <c r="A169" s="67"/>
      <c r="B169" s="68"/>
      <c r="C169" s="69"/>
      <c r="D169" s="19"/>
      <c r="E169" s="19"/>
    </row>
    <row r="170" spans="1:5" ht="18.75">
      <c r="A170" s="345" t="s">
        <v>467</v>
      </c>
      <c r="B170" s="5"/>
      <c r="C170" s="5"/>
      <c r="D170" s="5"/>
      <c r="E170" s="5"/>
    </row>
    <row r="171" spans="1:5" ht="18.75">
      <c r="A171" s="346" t="s">
        <v>631</v>
      </c>
      <c r="B171" s="5"/>
      <c r="C171" s="5"/>
      <c r="D171" s="5"/>
      <c r="E171" s="5"/>
    </row>
    <row r="172" spans="1:5" ht="18.75">
      <c r="A172" s="346"/>
      <c r="B172" s="5"/>
      <c r="C172" s="5"/>
      <c r="D172" s="5"/>
      <c r="E172" s="5"/>
    </row>
    <row r="173" spans="1:5" ht="18.75">
      <c r="A173" s="346"/>
      <c r="B173" s="5"/>
      <c r="C173" s="5"/>
      <c r="D173" s="5"/>
      <c r="E173" s="5"/>
    </row>
    <row r="174" spans="1:5" ht="18.75">
      <c r="A174" s="5"/>
      <c r="B174" s="5"/>
      <c r="C174" s="5"/>
      <c r="D174" s="5"/>
      <c r="E174" s="5"/>
    </row>
    <row r="175" spans="1:5" ht="18.75">
      <c r="A175" s="5"/>
      <c r="B175" s="5"/>
      <c r="C175" s="5"/>
      <c r="D175" s="5"/>
      <c r="E175" s="5"/>
    </row>
    <row r="176" spans="1:5" ht="21">
      <c r="A176" s="58" t="s">
        <v>426</v>
      </c>
      <c r="B176" s="384" t="s">
        <v>427</v>
      </c>
      <c r="C176" s="385"/>
      <c r="D176" s="386" t="s">
        <v>0</v>
      </c>
      <c r="E176" s="387"/>
    </row>
    <row r="177" spans="1:5" ht="18.75">
      <c r="A177" s="5"/>
      <c r="B177" s="22"/>
      <c r="C177" s="23"/>
      <c r="D177" s="5"/>
      <c r="E177" s="5"/>
    </row>
    <row r="178" spans="1:5" ht="18.75">
      <c r="A178" s="24" t="s">
        <v>161</v>
      </c>
      <c r="B178" s="364" t="s">
        <v>214</v>
      </c>
      <c r="C178" s="365"/>
      <c r="D178" s="364" t="s">
        <v>161</v>
      </c>
      <c r="E178" s="368"/>
    </row>
    <row r="179" spans="1:5" ht="18.75">
      <c r="A179" s="25" t="s">
        <v>204</v>
      </c>
      <c r="B179" s="366" t="s">
        <v>218</v>
      </c>
      <c r="C179" s="367"/>
      <c r="D179" s="366" t="s">
        <v>204</v>
      </c>
      <c r="E179" s="369"/>
    </row>
    <row r="180" spans="1:5" ht="18.75">
      <c r="A180" s="24"/>
      <c r="B180" s="24"/>
      <c r="C180" s="24"/>
      <c r="D180" s="24"/>
      <c r="E180" s="24"/>
    </row>
    <row r="186" spans="1:5" ht="18.75">
      <c r="A186" s="5"/>
      <c r="B186" s="5"/>
      <c r="C186" s="5"/>
      <c r="D186" s="5" t="s">
        <v>627</v>
      </c>
      <c r="E186" s="5"/>
    </row>
    <row r="187" spans="1:5" ht="18.75">
      <c r="A187" s="5"/>
      <c r="B187" s="5"/>
      <c r="C187" s="5"/>
      <c r="D187" s="5" t="s">
        <v>628</v>
      </c>
      <c r="E187" s="5"/>
    </row>
    <row r="188" spans="1:5" ht="23.25">
      <c r="A188" s="382" t="s">
        <v>31</v>
      </c>
      <c r="B188" s="382"/>
      <c r="C188" s="382"/>
      <c r="D188" s="382"/>
      <c r="E188" s="382"/>
    </row>
    <row r="189" spans="1:5" ht="18.75">
      <c r="A189" s="17" t="s">
        <v>30</v>
      </c>
      <c r="B189" s="17"/>
      <c r="C189" s="17"/>
      <c r="D189" s="17"/>
      <c r="E189" s="17"/>
    </row>
    <row r="190" spans="1:5" ht="18.75">
      <c r="A190" s="383" t="s">
        <v>27</v>
      </c>
      <c r="B190" s="360"/>
      <c r="C190" s="2" t="s">
        <v>28</v>
      </c>
      <c r="D190" s="3" t="s">
        <v>23</v>
      </c>
      <c r="E190" s="3" t="s">
        <v>24</v>
      </c>
    </row>
    <row r="191" spans="1:5" ht="18.75">
      <c r="A191" s="62" t="s">
        <v>640</v>
      </c>
      <c r="B191" s="23"/>
      <c r="C191" s="63"/>
      <c r="D191" s="11">
        <v>100</v>
      </c>
      <c r="E191" s="11"/>
    </row>
    <row r="192" spans="1:5" ht="18.75">
      <c r="A192" s="22"/>
      <c r="C192" s="357"/>
      <c r="D192" s="11"/>
      <c r="E192" s="354"/>
    </row>
    <row r="193" spans="1:5" ht="18.75">
      <c r="A193" s="64" t="s">
        <v>641</v>
      </c>
      <c r="B193" s="23"/>
      <c r="C193" s="63"/>
      <c r="D193" s="11"/>
      <c r="E193" s="11">
        <v>100</v>
      </c>
    </row>
    <row r="194" spans="1:5" ht="18.75">
      <c r="A194" s="22"/>
      <c r="C194" s="7"/>
      <c r="D194" s="354"/>
      <c r="E194" s="11"/>
    </row>
    <row r="195" spans="1:5" ht="18.75">
      <c r="A195" s="64"/>
      <c r="B195" s="23"/>
      <c r="C195" s="63"/>
      <c r="D195" s="11"/>
      <c r="E195" s="11"/>
    </row>
    <row r="196" spans="1:5" ht="18.75">
      <c r="A196" s="65"/>
      <c r="B196" s="23"/>
      <c r="C196" s="63"/>
      <c r="D196" s="11"/>
      <c r="E196" s="11"/>
    </row>
    <row r="197" spans="1:5" ht="18.75">
      <c r="A197" s="65"/>
      <c r="B197" s="23"/>
      <c r="C197" s="63"/>
      <c r="D197" s="11"/>
      <c r="E197" s="11"/>
    </row>
    <row r="198" spans="1:5" ht="18.75">
      <c r="A198" s="65"/>
      <c r="B198" s="23"/>
      <c r="C198" s="63"/>
      <c r="D198" s="11"/>
      <c r="E198" s="11"/>
    </row>
    <row r="199" spans="1:5" ht="18.75">
      <c r="A199" s="65"/>
      <c r="B199" s="23"/>
      <c r="C199" s="63"/>
      <c r="D199" s="11"/>
      <c r="E199" s="11"/>
    </row>
    <row r="200" spans="1:5" ht="18.75">
      <c r="A200" s="65"/>
      <c r="B200" s="23"/>
      <c r="C200" s="63"/>
      <c r="D200" s="11"/>
      <c r="E200" s="11"/>
    </row>
    <row r="201" spans="1:5" ht="18.75">
      <c r="A201" s="65"/>
      <c r="B201" s="23"/>
      <c r="C201" s="63"/>
      <c r="D201" s="11"/>
      <c r="E201" s="11"/>
    </row>
    <row r="202" spans="1:5" ht="18.75">
      <c r="A202" s="65"/>
      <c r="B202" s="23"/>
      <c r="C202" s="63"/>
      <c r="D202" s="19"/>
      <c r="E202" s="19"/>
    </row>
    <row r="203" spans="1:5" ht="19.5" thickBot="1">
      <c r="A203" s="22"/>
      <c r="B203" s="23"/>
      <c r="C203" s="63"/>
      <c r="D203" s="66">
        <f>SUM(D191:D202)</f>
        <v>100</v>
      </c>
      <c r="E203" s="66">
        <f>SUM(E191:E202)</f>
        <v>100</v>
      </c>
    </row>
    <row r="204" spans="1:5" ht="19.5" thickTop="1">
      <c r="A204" s="22"/>
      <c r="B204" s="23"/>
      <c r="C204" s="63"/>
      <c r="D204" s="11"/>
      <c r="E204" s="11"/>
    </row>
    <row r="205" spans="1:5" ht="18.75">
      <c r="A205" s="22"/>
      <c r="B205" s="23"/>
      <c r="C205" s="63"/>
      <c r="D205" s="11"/>
      <c r="E205" s="11"/>
    </row>
    <row r="206" spans="1:5" ht="18.75">
      <c r="A206" s="67"/>
      <c r="B206" s="68"/>
      <c r="C206" s="69"/>
      <c r="D206" s="19"/>
      <c r="E206" s="19"/>
    </row>
    <row r="207" spans="1:5" ht="18.75">
      <c r="A207" s="345" t="s">
        <v>467</v>
      </c>
      <c r="B207" s="5"/>
      <c r="C207" s="5"/>
      <c r="D207" s="5"/>
      <c r="E207" s="5"/>
    </row>
    <row r="208" spans="1:5" ht="18.75">
      <c r="A208" s="346" t="s">
        <v>631</v>
      </c>
      <c r="B208" s="5"/>
      <c r="C208" s="5"/>
      <c r="D208" s="5"/>
      <c r="E208" s="5"/>
    </row>
    <row r="209" spans="1:5" ht="18.75">
      <c r="A209" s="346"/>
      <c r="B209" s="5"/>
      <c r="C209" s="5"/>
      <c r="D209" s="5"/>
      <c r="E209" s="5"/>
    </row>
    <row r="210" spans="1:5" ht="18.75">
      <c r="A210" s="346"/>
      <c r="B210" s="5"/>
      <c r="C210" s="5"/>
      <c r="D210" s="5"/>
      <c r="E210" s="5"/>
    </row>
    <row r="211" spans="1:5" ht="18.75">
      <c r="A211" s="5"/>
      <c r="B211" s="5"/>
      <c r="C211" s="5"/>
      <c r="D211" s="5"/>
      <c r="E211" s="5"/>
    </row>
    <row r="212" spans="1:5" ht="18.75">
      <c r="A212" s="5"/>
      <c r="B212" s="5"/>
      <c r="C212" s="5"/>
      <c r="D212" s="5"/>
      <c r="E212" s="5"/>
    </row>
    <row r="213" spans="1:5" ht="21">
      <c r="A213" s="58" t="s">
        <v>426</v>
      </c>
      <c r="B213" s="384" t="s">
        <v>427</v>
      </c>
      <c r="C213" s="385"/>
      <c r="D213" s="386" t="s">
        <v>0</v>
      </c>
      <c r="E213" s="387"/>
    </row>
    <row r="214" spans="1:5" ht="18.75">
      <c r="A214" s="5"/>
      <c r="B214" s="22"/>
      <c r="C214" s="23"/>
      <c r="D214" s="5"/>
      <c r="E214" s="5"/>
    </row>
    <row r="215" spans="1:5" ht="18.75">
      <c r="A215" s="24" t="s">
        <v>161</v>
      </c>
      <c r="B215" s="364" t="s">
        <v>214</v>
      </c>
      <c r="C215" s="365"/>
      <c r="D215" s="364" t="s">
        <v>161</v>
      </c>
      <c r="E215" s="368"/>
    </row>
    <row r="216" spans="1:5" ht="18.75">
      <c r="A216" s="25" t="s">
        <v>204</v>
      </c>
      <c r="B216" s="366" t="s">
        <v>218</v>
      </c>
      <c r="C216" s="367"/>
      <c r="D216" s="366" t="s">
        <v>204</v>
      </c>
      <c r="E216" s="369"/>
    </row>
    <row r="217" spans="1:5" ht="18.75">
      <c r="A217" s="24"/>
      <c r="B217" s="24"/>
      <c r="C217" s="24"/>
      <c r="D217" s="24"/>
      <c r="E217" s="24"/>
    </row>
  </sheetData>
  <sheetProtection/>
  <mergeCells count="48">
    <mergeCell ref="B179:C179"/>
    <mergeCell ref="D179:E179"/>
    <mergeCell ref="A151:E151"/>
    <mergeCell ref="A153:B153"/>
    <mergeCell ref="B176:C176"/>
    <mergeCell ref="D176:E176"/>
    <mergeCell ref="B178:C178"/>
    <mergeCell ref="D178:E178"/>
    <mergeCell ref="B139:C139"/>
    <mergeCell ref="D139:E139"/>
    <mergeCell ref="B141:C141"/>
    <mergeCell ref="D141:E141"/>
    <mergeCell ref="B142:C142"/>
    <mergeCell ref="D142:E142"/>
    <mergeCell ref="B109:C109"/>
    <mergeCell ref="D109:E109"/>
    <mergeCell ref="B110:C110"/>
    <mergeCell ref="D110:E110"/>
    <mergeCell ref="A114:E114"/>
    <mergeCell ref="A116:B116"/>
    <mergeCell ref="B35:C35"/>
    <mergeCell ref="D35:E35"/>
    <mergeCell ref="A77:E77"/>
    <mergeCell ref="A79:B79"/>
    <mergeCell ref="B107:C107"/>
    <mergeCell ref="D107:E107"/>
    <mergeCell ref="A3:E3"/>
    <mergeCell ref="A5:B5"/>
    <mergeCell ref="B32:C32"/>
    <mergeCell ref="D32:E32"/>
    <mergeCell ref="B34:C34"/>
    <mergeCell ref="D34:E34"/>
    <mergeCell ref="B72:C72"/>
    <mergeCell ref="D72:E72"/>
    <mergeCell ref="B73:C73"/>
    <mergeCell ref="D73:E73"/>
    <mergeCell ref="A40:E40"/>
    <mergeCell ref="A42:B42"/>
    <mergeCell ref="B70:C70"/>
    <mergeCell ref="D70:E70"/>
    <mergeCell ref="B215:C215"/>
    <mergeCell ref="D215:E215"/>
    <mergeCell ref="B216:C216"/>
    <mergeCell ref="D216:E216"/>
    <mergeCell ref="A188:E188"/>
    <mergeCell ref="A190:B190"/>
    <mergeCell ref="B213:C213"/>
    <mergeCell ref="D213:E213"/>
  </mergeCells>
  <printOptions/>
  <pageMargins left="0.29" right="0.35433070866141736" top="0.64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61"/>
  </sheetPr>
  <dimension ref="B1:H120"/>
  <sheetViews>
    <sheetView zoomScalePageLayoutView="0" workbookViewId="0" topLeftCell="A1">
      <selection activeCell="B6" sqref="B6"/>
    </sheetView>
  </sheetViews>
  <sheetFormatPr defaultColWidth="9.140625" defaultRowHeight="21.75"/>
  <cols>
    <col min="1" max="1" width="8.28125" style="26" customWidth="1"/>
    <col min="2" max="2" width="39.7109375" style="26" customWidth="1"/>
    <col min="3" max="3" width="11.7109375" style="26" customWidth="1"/>
    <col min="4" max="5" width="21.421875" style="105" customWidth="1"/>
    <col min="6" max="6" width="4.8515625" style="26" customWidth="1"/>
    <col min="7" max="7" width="13.00390625" style="72" customWidth="1"/>
    <col min="8" max="8" width="13.8515625" style="26" customWidth="1"/>
    <col min="9" max="16384" width="9.140625" style="26" customWidth="1"/>
  </cols>
  <sheetData>
    <row r="1" spans="2:5" ht="18" customHeight="1">
      <c r="B1" s="363" t="s">
        <v>124</v>
      </c>
      <c r="C1" s="363"/>
      <c r="D1" s="363"/>
      <c r="E1" s="363"/>
    </row>
    <row r="2" spans="2:5" ht="18" customHeight="1">
      <c r="B2" s="363" t="s">
        <v>105</v>
      </c>
      <c r="C2" s="363"/>
      <c r="D2" s="363"/>
      <c r="E2" s="363"/>
    </row>
    <row r="3" spans="2:5" ht="18" customHeight="1">
      <c r="B3" s="363" t="s">
        <v>590</v>
      </c>
      <c r="C3" s="363"/>
      <c r="D3" s="363"/>
      <c r="E3" s="363"/>
    </row>
    <row r="4" spans="2:5" ht="5.25" customHeight="1">
      <c r="B4" s="51"/>
      <c r="C4" s="51"/>
      <c r="D4" s="73"/>
      <c r="E4" s="74"/>
    </row>
    <row r="5" spans="2:5" ht="6.75" customHeight="1">
      <c r="B5" s="75"/>
      <c r="C5" s="76"/>
      <c r="D5" s="77"/>
      <c r="E5" s="77"/>
    </row>
    <row r="6" spans="2:5" ht="15.75">
      <c r="B6" s="78" t="s">
        <v>27</v>
      </c>
      <c r="C6" s="78" t="s">
        <v>18</v>
      </c>
      <c r="D6" s="79" t="s">
        <v>32</v>
      </c>
      <c r="E6" s="79" t="s">
        <v>24</v>
      </c>
    </row>
    <row r="7" spans="2:5" ht="15.75">
      <c r="B7" s="80"/>
      <c r="C7" s="81" t="s">
        <v>19</v>
      </c>
      <c r="D7" s="82"/>
      <c r="E7" s="82"/>
    </row>
    <row r="8" spans="2:5" ht="15.75">
      <c r="B8" s="83" t="s">
        <v>111</v>
      </c>
      <c r="C8" s="84" t="s">
        <v>112</v>
      </c>
      <c r="D8" s="85">
        <f>'กระดาษทำการงบทดลอง '!I8</f>
        <v>0</v>
      </c>
      <c r="E8" s="86"/>
    </row>
    <row r="9" spans="2:8" ht="15.75">
      <c r="B9" s="83" t="s">
        <v>125</v>
      </c>
      <c r="C9" s="31">
        <v>21</v>
      </c>
      <c r="D9" s="85">
        <f>'กระดาษทำการงบทดลอง '!I9</f>
        <v>312919.68000000005</v>
      </c>
      <c r="E9" s="87"/>
      <c r="H9" s="88">
        <f>SUM(D8:D13)</f>
        <v>11311259.23</v>
      </c>
    </row>
    <row r="10" spans="2:8" ht="15.75">
      <c r="B10" s="83" t="s">
        <v>200</v>
      </c>
      <c r="C10" s="31">
        <v>22</v>
      </c>
      <c r="D10" s="85">
        <f>'กระดาษทำการงบทดลอง '!I10</f>
        <v>8073870.53</v>
      </c>
      <c r="E10" s="87"/>
      <c r="H10" s="88"/>
    </row>
    <row r="11" spans="2:8" ht="15.75">
      <c r="B11" s="49" t="s">
        <v>126</v>
      </c>
      <c r="C11" s="31">
        <v>22</v>
      </c>
      <c r="D11" s="85">
        <f>'กระดาษทำการงบทดลอง '!I11</f>
        <v>2490322.5199999996</v>
      </c>
      <c r="E11" s="87"/>
      <c r="H11" s="88"/>
    </row>
    <row r="12" spans="2:8" ht="15.75">
      <c r="B12" s="49" t="s">
        <v>127</v>
      </c>
      <c r="C12" s="31">
        <v>22</v>
      </c>
      <c r="D12" s="85">
        <f>'กระดาษทำการงบทดลอง '!I12</f>
        <v>414666.32999999996</v>
      </c>
      <c r="E12" s="87"/>
      <c r="H12" s="88"/>
    </row>
    <row r="13" spans="2:8" ht="15.75">
      <c r="B13" s="49" t="s">
        <v>128</v>
      </c>
      <c r="C13" s="31">
        <v>22</v>
      </c>
      <c r="D13" s="85">
        <f>'กระดาษทำการงบทดลอง '!I13</f>
        <v>19480.17</v>
      </c>
      <c r="E13" s="87"/>
      <c r="H13" s="88">
        <f>H9-H12</f>
        <v>11311259.23</v>
      </c>
    </row>
    <row r="14" spans="2:8" ht="15.75">
      <c r="B14" s="49" t="s">
        <v>572</v>
      </c>
      <c r="C14" s="31">
        <v>21</v>
      </c>
      <c r="D14" s="85">
        <f>'กระดาษทำการงบทดลอง '!I14</f>
        <v>0</v>
      </c>
      <c r="E14" s="87"/>
      <c r="H14" s="88"/>
    </row>
    <row r="15" spans="2:8" ht="15.75">
      <c r="B15" s="49" t="s">
        <v>385</v>
      </c>
      <c r="C15" s="31">
        <v>90</v>
      </c>
      <c r="D15" s="85">
        <f>'กระดาษทำการงบทดลอง '!I15</f>
        <v>1956.69</v>
      </c>
      <c r="E15" s="87"/>
      <c r="H15" s="88"/>
    </row>
    <row r="16" spans="2:5" ht="15.75">
      <c r="B16" s="83" t="s">
        <v>386</v>
      </c>
      <c r="C16" s="31"/>
      <c r="D16" s="85">
        <f>'กระดาษทำการงบทดลอง '!I16</f>
        <v>612696</v>
      </c>
      <c r="E16" s="87"/>
    </row>
    <row r="17" spans="2:8" ht="15.75">
      <c r="B17" s="49" t="s">
        <v>134</v>
      </c>
      <c r="C17" s="31">
        <v>90</v>
      </c>
      <c r="D17" s="85">
        <f>'กระดาษทำการงบทดลอง '!I17</f>
        <v>0</v>
      </c>
      <c r="E17" s="87"/>
      <c r="H17" s="88">
        <f>SUM(D9:D13)</f>
        <v>11311259.23</v>
      </c>
    </row>
    <row r="18" spans="2:8" ht="15.75">
      <c r="B18" s="49" t="s">
        <v>441</v>
      </c>
      <c r="C18" s="31"/>
      <c r="D18" s="85">
        <f>'กระดาษทำการงบทดลอง '!I18</f>
        <v>0</v>
      </c>
      <c r="E18" s="87"/>
      <c r="H18" s="88"/>
    </row>
    <row r="19" spans="2:5" ht="15.75">
      <c r="B19" s="49" t="s">
        <v>118</v>
      </c>
      <c r="C19" s="31">
        <v>0</v>
      </c>
      <c r="D19" s="85">
        <f>'กระดาษทำการงบทดลอง '!I19</f>
        <v>317018</v>
      </c>
      <c r="E19" s="87"/>
    </row>
    <row r="20" spans="2:5" ht="15.75">
      <c r="B20" s="49" t="s">
        <v>70</v>
      </c>
      <c r="C20" s="31">
        <v>100</v>
      </c>
      <c r="D20" s="85">
        <f>'กระดาษทำการงบทดลอง '!I20</f>
        <v>2100992</v>
      </c>
      <c r="E20" s="87"/>
    </row>
    <row r="21" spans="2:5" ht="15.75">
      <c r="B21" s="49" t="s">
        <v>71</v>
      </c>
      <c r="C21" s="31">
        <v>120</v>
      </c>
      <c r="D21" s="85">
        <f>'กระดาษทำการงบทดลอง '!I21</f>
        <v>76440</v>
      </c>
      <c r="E21" s="87"/>
    </row>
    <row r="22" spans="2:5" ht="15.75">
      <c r="B22" s="49" t="s">
        <v>72</v>
      </c>
      <c r="C22" s="89">
        <v>130</v>
      </c>
      <c r="D22" s="85">
        <f>'กระดาษทำการงบทดลอง '!I22</f>
        <v>657180</v>
      </c>
      <c r="E22" s="87"/>
    </row>
    <row r="23" spans="2:5" ht="15.75">
      <c r="B23" s="49" t="s">
        <v>73</v>
      </c>
      <c r="C23" s="89">
        <v>200</v>
      </c>
      <c r="D23" s="85">
        <f>'กระดาษทำการงบทดลอง '!I23</f>
        <v>1115565</v>
      </c>
      <c r="E23" s="87"/>
    </row>
    <row r="24" spans="2:5" ht="15.75">
      <c r="B24" s="49" t="s">
        <v>74</v>
      </c>
      <c r="C24" s="89">
        <v>250</v>
      </c>
      <c r="D24" s="85">
        <f>'กระดาษทำการงบทดลอง '!I24</f>
        <v>1040644.3</v>
      </c>
      <c r="E24" s="87"/>
    </row>
    <row r="25" spans="2:5" ht="15.75">
      <c r="B25" s="49" t="s">
        <v>75</v>
      </c>
      <c r="C25" s="89">
        <v>270</v>
      </c>
      <c r="D25" s="85">
        <f>'กระดาษทำการงบทดลอง '!I25</f>
        <v>542843.65</v>
      </c>
      <c r="E25" s="87"/>
    </row>
    <row r="26" spans="2:5" ht="15.75">
      <c r="B26" s="49" t="s">
        <v>76</v>
      </c>
      <c r="C26" s="89">
        <v>300</v>
      </c>
      <c r="D26" s="85">
        <f>'กระดาษทำการงบทดลอง '!I26</f>
        <v>79071.89000000001</v>
      </c>
      <c r="E26" s="87"/>
    </row>
    <row r="27" spans="2:5" ht="15.75">
      <c r="B27" s="49" t="s">
        <v>44</v>
      </c>
      <c r="C27" s="89">
        <v>400</v>
      </c>
      <c r="D27" s="85">
        <f>'กระดาษทำการงบทดลอง '!I27</f>
        <v>915837.43</v>
      </c>
      <c r="E27" s="87"/>
    </row>
    <row r="28" spans="2:5" ht="15.75">
      <c r="B28" s="49" t="s">
        <v>163</v>
      </c>
      <c r="C28" s="89">
        <v>450</v>
      </c>
      <c r="D28" s="85">
        <f>'กระดาษทำการงบทดลอง '!I28</f>
        <v>136700</v>
      </c>
      <c r="E28" s="87"/>
    </row>
    <row r="29" spans="2:5" ht="15.75">
      <c r="B29" s="49" t="s">
        <v>121</v>
      </c>
      <c r="C29" s="89">
        <v>500</v>
      </c>
      <c r="D29" s="85">
        <f>'กระดาษทำการงบทดลอง '!I29</f>
        <v>448606</v>
      </c>
      <c r="E29" s="87"/>
    </row>
    <row r="30" spans="2:5" ht="15.75">
      <c r="B30" s="49" t="s">
        <v>190</v>
      </c>
      <c r="C30" s="89">
        <v>550</v>
      </c>
      <c r="D30" s="85">
        <f>'กระดาษทำการงบทดลอง '!I30</f>
        <v>1100000</v>
      </c>
      <c r="E30" s="87"/>
    </row>
    <row r="31" spans="2:5" ht="15.75">
      <c r="B31" s="49" t="s">
        <v>414</v>
      </c>
      <c r="C31" s="89">
        <v>3000</v>
      </c>
      <c r="D31" s="85">
        <f>'กระดาษทำการงบทดลอง '!I31</f>
        <v>1722500</v>
      </c>
      <c r="E31" s="87"/>
    </row>
    <row r="32" spans="2:5" ht="15.75">
      <c r="B32" s="49" t="s">
        <v>415</v>
      </c>
      <c r="C32" s="89">
        <v>3000</v>
      </c>
      <c r="D32" s="85">
        <f>'กระดาษทำการงบทดลอง '!I32</f>
        <v>60000</v>
      </c>
      <c r="E32" s="87"/>
    </row>
    <row r="33" spans="2:5" ht="15.75">
      <c r="B33" s="49" t="s">
        <v>435</v>
      </c>
      <c r="C33" s="89">
        <v>3000</v>
      </c>
      <c r="D33" s="85">
        <f>'กระดาษทำการงบทดลอง '!I33</f>
        <v>0</v>
      </c>
      <c r="E33" s="87"/>
    </row>
    <row r="34" spans="2:5" ht="15.75">
      <c r="B34" s="49" t="s">
        <v>420</v>
      </c>
      <c r="C34" s="89"/>
      <c r="D34" s="85">
        <f>'กระดาษทำการงบทดลอง '!I34</f>
        <v>288000</v>
      </c>
      <c r="E34" s="87"/>
    </row>
    <row r="35" spans="2:5" ht="15.75">
      <c r="B35" s="49" t="s">
        <v>153</v>
      </c>
      <c r="C35" s="89">
        <v>821</v>
      </c>
      <c r="D35" s="85"/>
      <c r="E35" s="87">
        <f>'กระดาษทำการงบทดลอง '!J35:J43</f>
        <v>14542340.38</v>
      </c>
    </row>
    <row r="36" spans="2:5" ht="15.75">
      <c r="B36" s="49" t="s">
        <v>152</v>
      </c>
      <c r="C36" s="89">
        <v>900</v>
      </c>
      <c r="D36" s="85"/>
      <c r="E36" s="87">
        <f>'กระดาษทำการงบทดลอง '!J36:J44</f>
        <v>444996.42000000004</v>
      </c>
    </row>
    <row r="37" spans="2:5" ht="15.75">
      <c r="B37" s="49" t="s">
        <v>170</v>
      </c>
      <c r="C37" s="89">
        <v>600</v>
      </c>
      <c r="D37" s="85"/>
      <c r="E37" s="87">
        <f>'กระดาษทำการงบทดลอง '!J37:J45</f>
        <v>0</v>
      </c>
    </row>
    <row r="38" spans="2:5" ht="15.75">
      <c r="B38" s="49" t="s">
        <v>202</v>
      </c>
      <c r="C38" s="89"/>
      <c r="D38" s="85"/>
      <c r="E38" s="87">
        <f>'กระดาษทำการงบทดลอง '!J38:J46</f>
        <v>50126</v>
      </c>
    </row>
    <row r="39" spans="2:5" ht="15.75">
      <c r="B39" s="49" t="s">
        <v>442</v>
      </c>
      <c r="C39" s="89"/>
      <c r="D39" s="85"/>
      <c r="E39" s="87">
        <f>'กระดาษทำการงบทดลอง '!J39:J47</f>
        <v>0</v>
      </c>
    </row>
    <row r="40" spans="2:5" ht="15.75">
      <c r="B40" s="49" t="s">
        <v>465</v>
      </c>
      <c r="C40" s="89">
        <v>602</v>
      </c>
      <c r="D40" s="85"/>
      <c r="E40" s="87">
        <f>'กระดาษทำการงบทดลอง '!J40</f>
        <v>146375</v>
      </c>
    </row>
    <row r="41" spans="2:5" ht="15.75">
      <c r="B41" s="49" t="s">
        <v>507</v>
      </c>
      <c r="C41" s="89">
        <v>3002</v>
      </c>
      <c r="D41" s="85"/>
      <c r="E41" s="87">
        <f>'กระดาษทำการงบทดลอง '!J41</f>
        <v>1027362.33</v>
      </c>
    </row>
    <row r="42" spans="2:5" ht="15.75">
      <c r="B42" s="49" t="s">
        <v>186</v>
      </c>
      <c r="C42" s="89">
        <v>700</v>
      </c>
      <c r="D42" s="85"/>
      <c r="E42" s="87">
        <f>'กระดาษทำการงบทดลอง '!J42</f>
        <v>1313362.33</v>
      </c>
    </row>
    <row r="43" spans="2:5" ht="15.75">
      <c r="B43" s="90" t="s">
        <v>130</v>
      </c>
      <c r="C43" s="91">
        <v>703</v>
      </c>
      <c r="D43" s="92"/>
      <c r="E43" s="93">
        <f>'กระดาษทำการงบทดลอง '!J43</f>
        <v>5002747.73</v>
      </c>
    </row>
    <row r="44" spans="2:8" ht="21.75" customHeight="1" thickBot="1">
      <c r="B44" s="30"/>
      <c r="C44" s="94"/>
      <c r="D44" s="95">
        <f>SUM(D8:D43)</f>
        <v>22527310.189999998</v>
      </c>
      <c r="E44" s="95">
        <f>SUM(งบทดลอง!E35:E43)</f>
        <v>22527310.19</v>
      </c>
      <c r="G44" s="96"/>
      <c r="H44" s="56"/>
    </row>
    <row r="45" spans="3:7" s="56" customFormat="1" ht="16.5" thickTop="1">
      <c r="C45" s="98"/>
      <c r="D45" s="99"/>
      <c r="E45" s="100"/>
      <c r="G45" s="96"/>
    </row>
    <row r="46" spans="3:7" s="56" customFormat="1" ht="15.75">
      <c r="C46" s="98"/>
      <c r="D46" s="99"/>
      <c r="E46" s="100"/>
      <c r="G46" s="96"/>
    </row>
    <row r="47" spans="3:7" s="56" customFormat="1" ht="15.75">
      <c r="C47" s="98"/>
      <c r="D47" s="100"/>
      <c r="E47" s="100"/>
      <c r="G47" s="96"/>
    </row>
    <row r="48" spans="3:7" s="56" customFormat="1" ht="15.75">
      <c r="C48" s="98"/>
      <c r="D48" s="100"/>
      <c r="E48" s="100"/>
      <c r="G48" s="96"/>
    </row>
    <row r="49" spans="3:7" s="56" customFormat="1" ht="15.75">
      <c r="C49" s="98"/>
      <c r="D49" s="100"/>
      <c r="E49" s="100"/>
      <c r="G49" s="96"/>
    </row>
    <row r="50" spans="3:7" s="56" customFormat="1" ht="15.75">
      <c r="C50" s="98"/>
      <c r="D50" s="100"/>
      <c r="E50" s="100"/>
      <c r="G50" s="96"/>
    </row>
    <row r="51" spans="3:7" s="56" customFormat="1" ht="15.75">
      <c r="C51" s="98"/>
      <c r="D51" s="99"/>
      <c r="E51" s="100"/>
      <c r="G51" s="96"/>
    </row>
    <row r="52" spans="3:7" s="56" customFormat="1" ht="15.75">
      <c r="C52" s="98"/>
      <c r="D52" s="99"/>
      <c r="E52" s="100"/>
      <c r="G52" s="96"/>
    </row>
    <row r="53" spans="3:7" s="56" customFormat="1" ht="15.75">
      <c r="C53" s="98"/>
      <c r="D53" s="100"/>
      <c r="E53" s="100"/>
      <c r="G53" s="96"/>
    </row>
    <row r="54" spans="3:7" s="56" customFormat="1" ht="15.75">
      <c r="C54" s="97"/>
      <c r="D54" s="99"/>
      <c r="E54" s="100"/>
      <c r="G54" s="96"/>
    </row>
    <row r="55" spans="3:7" s="56" customFormat="1" ht="15.75">
      <c r="C55" s="97"/>
      <c r="D55" s="100"/>
      <c r="E55" s="99"/>
      <c r="G55" s="96"/>
    </row>
    <row r="56" spans="3:7" s="56" customFormat="1" ht="15.75">
      <c r="C56" s="97"/>
      <c r="D56" s="100"/>
      <c r="E56" s="99"/>
      <c r="G56" s="96"/>
    </row>
    <row r="57" spans="3:7" s="56" customFormat="1" ht="15.75">
      <c r="C57" s="97"/>
      <c r="D57" s="100"/>
      <c r="E57" s="99"/>
      <c r="G57" s="96"/>
    </row>
    <row r="58" spans="3:7" s="56" customFormat="1" ht="15.75">
      <c r="C58" s="97"/>
      <c r="D58" s="100"/>
      <c r="E58" s="99"/>
      <c r="G58" s="96"/>
    </row>
    <row r="59" spans="3:7" s="56" customFormat="1" ht="15.75">
      <c r="C59" s="97"/>
      <c r="D59" s="100"/>
      <c r="E59" s="99"/>
      <c r="G59" s="96"/>
    </row>
    <row r="60" spans="3:7" s="56" customFormat="1" ht="15.75">
      <c r="C60" s="97"/>
      <c r="D60" s="100"/>
      <c r="E60" s="99"/>
      <c r="G60" s="96"/>
    </row>
    <row r="61" spans="3:7" s="56" customFormat="1" ht="15.75">
      <c r="C61" s="97"/>
      <c r="D61" s="100"/>
      <c r="E61" s="100"/>
      <c r="G61" s="96"/>
    </row>
    <row r="62" spans="3:7" s="56" customFormat="1" ht="15.75">
      <c r="C62" s="97"/>
      <c r="D62" s="101"/>
      <c r="E62" s="101"/>
      <c r="G62" s="102"/>
    </row>
    <row r="63" spans="3:7" s="56" customFormat="1" ht="15.75">
      <c r="C63" s="97"/>
      <c r="D63" s="101"/>
      <c r="E63" s="101"/>
      <c r="G63" s="96"/>
    </row>
    <row r="64" spans="4:7" s="56" customFormat="1" ht="15.75">
      <c r="D64" s="103"/>
      <c r="E64" s="103"/>
      <c r="G64" s="96"/>
    </row>
    <row r="65" spans="4:7" s="56" customFormat="1" ht="15.75">
      <c r="D65" s="100"/>
      <c r="E65" s="103"/>
      <c r="G65" s="96"/>
    </row>
    <row r="66" spans="4:7" s="56" customFormat="1" ht="15.75">
      <c r="D66" s="100"/>
      <c r="E66" s="103"/>
      <c r="G66" s="96"/>
    </row>
    <row r="67" spans="4:7" s="56" customFormat="1" ht="15.75">
      <c r="D67" s="103"/>
      <c r="E67" s="104"/>
      <c r="G67" s="96"/>
    </row>
    <row r="68" spans="4:7" s="56" customFormat="1" ht="15.75">
      <c r="D68" s="103"/>
      <c r="E68" s="104"/>
      <c r="G68" s="96"/>
    </row>
    <row r="69" spans="4:7" s="56" customFormat="1" ht="15.75">
      <c r="D69" s="103"/>
      <c r="E69" s="103"/>
      <c r="G69" s="96"/>
    </row>
    <row r="70" spans="4:7" s="56" customFormat="1" ht="15.75">
      <c r="D70" s="103"/>
      <c r="E70" s="103"/>
      <c r="G70" s="96"/>
    </row>
    <row r="71" spans="4:7" s="56" customFormat="1" ht="15.75">
      <c r="D71" s="103"/>
      <c r="E71" s="103"/>
      <c r="G71" s="96"/>
    </row>
    <row r="72" spans="4:7" s="56" customFormat="1" ht="15.75">
      <c r="D72" s="103"/>
      <c r="E72" s="103"/>
      <c r="G72" s="96"/>
    </row>
    <row r="73" spans="4:7" s="56" customFormat="1" ht="15.75">
      <c r="D73" s="103"/>
      <c r="E73" s="103"/>
      <c r="G73" s="96"/>
    </row>
    <row r="74" spans="4:7" s="56" customFormat="1" ht="15.75">
      <c r="D74" s="103"/>
      <c r="E74" s="103"/>
      <c r="G74" s="96"/>
    </row>
    <row r="75" spans="4:7" s="56" customFormat="1" ht="15.75">
      <c r="D75" s="103"/>
      <c r="E75" s="103"/>
      <c r="G75" s="96"/>
    </row>
    <row r="76" spans="4:7" s="56" customFormat="1" ht="15.75">
      <c r="D76" s="103"/>
      <c r="E76" s="103"/>
      <c r="G76" s="96"/>
    </row>
    <row r="77" spans="4:7" s="56" customFormat="1" ht="15.75">
      <c r="D77" s="103"/>
      <c r="E77" s="103"/>
      <c r="G77" s="96"/>
    </row>
    <row r="78" spans="4:7" s="56" customFormat="1" ht="15.75">
      <c r="D78" s="103"/>
      <c r="E78" s="103"/>
      <c r="G78" s="96"/>
    </row>
    <row r="79" spans="4:7" s="56" customFormat="1" ht="15.75">
      <c r="D79" s="103"/>
      <c r="E79" s="103"/>
      <c r="G79" s="96"/>
    </row>
    <row r="80" spans="4:7" s="56" customFormat="1" ht="15.75">
      <c r="D80" s="103"/>
      <c r="E80" s="103"/>
      <c r="G80" s="96"/>
    </row>
    <row r="81" spans="4:7" s="56" customFormat="1" ht="15.75">
      <c r="D81" s="103"/>
      <c r="E81" s="103"/>
      <c r="G81" s="96"/>
    </row>
    <row r="82" spans="4:7" s="56" customFormat="1" ht="15.75">
      <c r="D82" s="103"/>
      <c r="E82" s="103"/>
      <c r="G82" s="96"/>
    </row>
    <row r="83" spans="4:7" s="56" customFormat="1" ht="15.75">
      <c r="D83" s="103"/>
      <c r="E83" s="103"/>
      <c r="G83" s="96"/>
    </row>
    <row r="84" spans="4:7" s="56" customFormat="1" ht="15.75">
      <c r="D84" s="103"/>
      <c r="E84" s="103"/>
      <c r="G84" s="96"/>
    </row>
    <row r="85" spans="4:7" s="56" customFormat="1" ht="15.75">
      <c r="D85" s="103"/>
      <c r="E85" s="103"/>
      <c r="G85" s="96"/>
    </row>
    <row r="86" spans="4:7" s="56" customFormat="1" ht="15.75">
      <c r="D86" s="103"/>
      <c r="E86" s="103"/>
      <c r="G86" s="96"/>
    </row>
    <row r="87" spans="4:7" s="56" customFormat="1" ht="15.75">
      <c r="D87" s="103"/>
      <c r="E87" s="103"/>
      <c r="G87" s="96"/>
    </row>
    <row r="88" spans="4:7" s="56" customFormat="1" ht="15.75">
      <c r="D88" s="103"/>
      <c r="E88" s="103"/>
      <c r="G88" s="96"/>
    </row>
    <row r="89" spans="4:7" s="56" customFormat="1" ht="15.75">
      <c r="D89" s="103"/>
      <c r="E89" s="103"/>
      <c r="G89" s="96"/>
    </row>
    <row r="90" spans="4:7" s="56" customFormat="1" ht="15.75">
      <c r="D90" s="103"/>
      <c r="E90" s="103"/>
      <c r="G90" s="96"/>
    </row>
    <row r="91" spans="4:7" s="56" customFormat="1" ht="15.75">
      <c r="D91" s="103"/>
      <c r="E91" s="103"/>
      <c r="G91" s="96"/>
    </row>
    <row r="92" spans="4:7" s="56" customFormat="1" ht="15.75">
      <c r="D92" s="103"/>
      <c r="E92" s="103"/>
      <c r="G92" s="96"/>
    </row>
    <row r="93" spans="4:7" s="56" customFormat="1" ht="15.75">
      <c r="D93" s="103"/>
      <c r="E93" s="103"/>
      <c r="G93" s="96"/>
    </row>
    <row r="94" spans="4:7" s="56" customFormat="1" ht="15.75">
      <c r="D94" s="103"/>
      <c r="E94" s="103"/>
      <c r="G94" s="96"/>
    </row>
    <row r="95" spans="4:7" s="56" customFormat="1" ht="15.75">
      <c r="D95" s="103"/>
      <c r="E95" s="103"/>
      <c r="G95" s="96"/>
    </row>
    <row r="96" spans="4:7" s="56" customFormat="1" ht="15.75">
      <c r="D96" s="103"/>
      <c r="E96" s="103"/>
      <c r="G96" s="96"/>
    </row>
    <row r="97" spans="4:7" s="56" customFormat="1" ht="15.75">
      <c r="D97" s="103"/>
      <c r="E97" s="103"/>
      <c r="G97" s="96"/>
    </row>
    <row r="98" spans="4:7" s="56" customFormat="1" ht="15.75">
      <c r="D98" s="103"/>
      <c r="E98" s="103"/>
      <c r="G98" s="96"/>
    </row>
    <row r="99" spans="4:7" s="56" customFormat="1" ht="15.75">
      <c r="D99" s="103"/>
      <c r="E99" s="103"/>
      <c r="G99" s="96"/>
    </row>
    <row r="100" spans="4:7" s="56" customFormat="1" ht="15.75">
      <c r="D100" s="103"/>
      <c r="E100" s="103"/>
      <c r="G100" s="96"/>
    </row>
    <row r="101" spans="4:7" s="56" customFormat="1" ht="15.75">
      <c r="D101" s="103"/>
      <c r="E101" s="103"/>
      <c r="G101" s="96"/>
    </row>
    <row r="102" spans="4:7" s="56" customFormat="1" ht="15.75">
      <c r="D102" s="103"/>
      <c r="E102" s="103"/>
      <c r="G102" s="96"/>
    </row>
    <row r="103" spans="4:7" s="56" customFormat="1" ht="15.75">
      <c r="D103" s="103"/>
      <c r="E103" s="103"/>
      <c r="G103" s="96"/>
    </row>
    <row r="104" spans="4:7" s="56" customFormat="1" ht="15.75">
      <c r="D104" s="103"/>
      <c r="E104" s="103"/>
      <c r="G104" s="96"/>
    </row>
    <row r="105" spans="4:7" s="56" customFormat="1" ht="15.75">
      <c r="D105" s="103"/>
      <c r="E105" s="103"/>
      <c r="G105" s="96"/>
    </row>
    <row r="106" spans="4:7" s="56" customFormat="1" ht="15.75">
      <c r="D106" s="103"/>
      <c r="E106" s="103"/>
      <c r="G106" s="96"/>
    </row>
    <row r="107" spans="4:7" s="56" customFormat="1" ht="15.75">
      <c r="D107" s="103"/>
      <c r="E107" s="103"/>
      <c r="G107" s="96"/>
    </row>
    <row r="108" spans="4:7" s="56" customFormat="1" ht="15.75">
      <c r="D108" s="103"/>
      <c r="E108" s="103"/>
      <c r="G108" s="96"/>
    </row>
    <row r="109" spans="4:7" s="56" customFormat="1" ht="15.75">
      <c r="D109" s="103"/>
      <c r="E109" s="103"/>
      <c r="G109" s="96"/>
    </row>
    <row r="110" spans="4:7" s="56" customFormat="1" ht="15.75">
      <c r="D110" s="103"/>
      <c r="E110" s="103"/>
      <c r="G110" s="96"/>
    </row>
    <row r="111" spans="4:7" s="56" customFormat="1" ht="15.75">
      <c r="D111" s="103"/>
      <c r="E111" s="103"/>
      <c r="G111" s="96"/>
    </row>
    <row r="112" spans="4:7" s="56" customFormat="1" ht="15.75">
      <c r="D112" s="103"/>
      <c r="E112" s="103"/>
      <c r="G112" s="96"/>
    </row>
    <row r="113" spans="4:7" s="56" customFormat="1" ht="15.75">
      <c r="D113" s="103"/>
      <c r="E113" s="103"/>
      <c r="G113" s="96"/>
    </row>
    <row r="114" spans="4:7" s="56" customFormat="1" ht="15.75">
      <c r="D114" s="103"/>
      <c r="E114" s="103"/>
      <c r="G114" s="96"/>
    </row>
    <row r="115" spans="4:7" s="56" customFormat="1" ht="15.75">
      <c r="D115" s="103"/>
      <c r="E115" s="103"/>
      <c r="G115" s="96"/>
    </row>
    <row r="116" spans="4:7" s="56" customFormat="1" ht="15.75">
      <c r="D116" s="103"/>
      <c r="E116" s="103"/>
      <c r="G116" s="96"/>
    </row>
    <row r="117" spans="4:7" s="56" customFormat="1" ht="15.75">
      <c r="D117" s="103"/>
      <c r="E117" s="103"/>
      <c r="G117" s="96"/>
    </row>
    <row r="118" spans="4:7" s="56" customFormat="1" ht="15.75">
      <c r="D118" s="103"/>
      <c r="E118" s="103"/>
      <c r="G118" s="96"/>
    </row>
    <row r="119" spans="4:8" s="56" customFormat="1" ht="15.75">
      <c r="D119" s="103"/>
      <c r="E119" s="103"/>
      <c r="G119" s="72"/>
      <c r="H119" s="26"/>
    </row>
    <row r="120" spans="2:5" ht="15.75">
      <c r="B120" s="56"/>
      <c r="C120" s="56"/>
      <c r="D120" s="103"/>
      <c r="E120" s="103"/>
    </row>
  </sheetData>
  <sheetProtection/>
  <mergeCells count="3">
    <mergeCell ref="B1:E1"/>
    <mergeCell ref="B2:E2"/>
    <mergeCell ref="B3:E3"/>
  </mergeCells>
  <printOptions/>
  <pageMargins left="0.17" right="0.35433070866141736" top="0.3937007874015748" bottom="0.17" header="0.24" footer="0.26"/>
  <pageSetup horizontalDpi="600" verticalDpi="600" orientation="portrait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61"/>
  </sheetPr>
  <dimension ref="B1:L95"/>
  <sheetViews>
    <sheetView zoomScaleSheetLayoutView="100" zoomScalePageLayoutView="0" workbookViewId="0" topLeftCell="B4">
      <selection activeCell="J14" sqref="J14"/>
    </sheetView>
  </sheetViews>
  <sheetFormatPr defaultColWidth="9.140625" defaultRowHeight="21.75"/>
  <cols>
    <col min="1" max="1" width="1.1484375" style="106" hidden="1" customWidth="1"/>
    <col min="2" max="3" width="16.140625" style="106" customWidth="1"/>
    <col min="4" max="4" width="32.57421875" style="106" customWidth="1"/>
    <col min="5" max="5" width="7.8515625" style="106" customWidth="1"/>
    <col min="6" max="6" width="16.00390625" style="106" customWidth="1"/>
    <col min="7" max="7" width="2.7109375" style="106" customWidth="1"/>
    <col min="8" max="9" width="2.8515625" style="106" customWidth="1"/>
    <col min="10" max="10" width="11.8515625" style="106" customWidth="1"/>
    <col min="11" max="11" width="14.00390625" style="106" customWidth="1"/>
    <col min="12" max="16384" width="9.140625" style="106" customWidth="1"/>
  </cols>
  <sheetData>
    <row r="1" spans="2:6" ht="23.25" customHeight="1">
      <c r="B1" s="388" t="s">
        <v>131</v>
      </c>
      <c r="C1" s="388"/>
      <c r="D1" s="388"/>
      <c r="E1" s="388"/>
      <c r="F1" s="388"/>
    </row>
    <row r="2" spans="2:6" ht="23.25" customHeight="1">
      <c r="B2" s="388" t="s">
        <v>418</v>
      </c>
      <c r="C2" s="388"/>
      <c r="D2" s="388"/>
      <c r="E2" s="388"/>
      <c r="F2" s="388"/>
    </row>
    <row r="3" spans="2:6" ht="23.25" customHeight="1">
      <c r="B3" s="107"/>
      <c r="C3" s="107"/>
      <c r="D3" s="107"/>
      <c r="E3" s="108" t="s">
        <v>483</v>
      </c>
      <c r="F3" s="108"/>
    </row>
    <row r="4" spans="2:6" ht="23.25" customHeight="1">
      <c r="B4" s="388" t="s">
        <v>58</v>
      </c>
      <c r="C4" s="388"/>
      <c r="D4" s="388"/>
      <c r="E4" s="388"/>
      <c r="F4" s="388"/>
    </row>
    <row r="5" spans="2:6" ht="23.25" customHeight="1">
      <c r="B5" s="107"/>
      <c r="C5" s="107"/>
      <c r="D5" s="108" t="s">
        <v>632</v>
      </c>
      <c r="E5" s="108"/>
      <c r="F5" s="107"/>
    </row>
    <row r="6" spans="2:6" ht="5.25" customHeight="1" thickBot="1">
      <c r="B6" s="109"/>
      <c r="C6" s="109"/>
      <c r="D6" s="109"/>
      <c r="E6" s="109"/>
      <c r="F6" s="109"/>
    </row>
    <row r="7" spans="2:6" ht="18" thickTop="1">
      <c r="B7" s="389" t="s">
        <v>33</v>
      </c>
      <c r="C7" s="390"/>
      <c r="D7" s="110"/>
      <c r="E7" s="111"/>
      <c r="F7" s="112" t="s">
        <v>36</v>
      </c>
    </row>
    <row r="8" spans="2:6" ht="17.25">
      <c r="B8" s="113" t="s">
        <v>34</v>
      </c>
      <c r="C8" s="113" t="s">
        <v>35</v>
      </c>
      <c r="D8" s="33" t="s">
        <v>27</v>
      </c>
      <c r="E8" s="114" t="s">
        <v>28</v>
      </c>
      <c r="F8" s="115" t="s">
        <v>35</v>
      </c>
    </row>
    <row r="9" spans="2:6" ht="18" thickBot="1">
      <c r="B9" s="116" t="s">
        <v>20</v>
      </c>
      <c r="C9" s="116" t="s">
        <v>20</v>
      </c>
      <c r="D9" s="117"/>
      <c r="E9" s="118"/>
      <c r="F9" s="119" t="s">
        <v>20</v>
      </c>
    </row>
    <row r="10" spans="2:6" ht="18" thickTop="1">
      <c r="B10" s="120"/>
      <c r="C10" s="121">
        <v>11805463.47</v>
      </c>
      <c r="D10" s="106" t="s">
        <v>37</v>
      </c>
      <c r="E10" s="111"/>
      <c r="F10" s="122">
        <v>13031203.82</v>
      </c>
    </row>
    <row r="11" spans="2:6" ht="17.25">
      <c r="B11" s="120"/>
      <c r="C11" s="122"/>
      <c r="D11" s="123" t="s">
        <v>474</v>
      </c>
      <c r="E11" s="124"/>
      <c r="F11" s="122"/>
    </row>
    <row r="12" spans="2:6" ht="17.25">
      <c r="B12" s="120">
        <v>79000</v>
      </c>
      <c r="C12" s="122">
        <v>76587.97</v>
      </c>
      <c r="D12" s="106" t="s">
        <v>38</v>
      </c>
      <c r="E12" s="124">
        <v>100</v>
      </c>
      <c r="F12" s="125">
        <f>หมายเหตุประกอบงบ!C4</f>
        <v>285.7</v>
      </c>
    </row>
    <row r="13" spans="2:6" ht="17.25">
      <c r="B13" s="120">
        <v>13650</v>
      </c>
      <c r="C13" s="122">
        <v>101179.5</v>
      </c>
      <c r="D13" s="106" t="s">
        <v>39</v>
      </c>
      <c r="E13" s="124">
        <v>120</v>
      </c>
      <c r="F13" s="125">
        <f>หมายเหตุประกอบงบ!C7</f>
        <v>10581</v>
      </c>
    </row>
    <row r="14" spans="2:6" ht="17.25">
      <c r="B14" s="120">
        <v>39745</v>
      </c>
      <c r="C14" s="122">
        <v>19306.74</v>
      </c>
      <c r="D14" s="106" t="s">
        <v>40</v>
      </c>
      <c r="E14" s="124">
        <v>200</v>
      </c>
      <c r="F14" s="125">
        <f>หมายเหตุประกอบงบ!C19</f>
        <v>0</v>
      </c>
    </row>
    <row r="15" spans="2:6" ht="17.25">
      <c r="B15" s="126">
        <v>0</v>
      </c>
      <c r="C15" s="122"/>
      <c r="D15" s="106" t="s">
        <v>41</v>
      </c>
      <c r="E15" s="124">
        <v>250</v>
      </c>
      <c r="F15" s="125">
        <v>0</v>
      </c>
    </row>
    <row r="16" spans="2:6" ht="17.25">
      <c r="B16" s="120">
        <v>18000</v>
      </c>
      <c r="C16" s="125">
        <v>184400</v>
      </c>
      <c r="D16" s="106" t="s">
        <v>42</v>
      </c>
      <c r="E16" s="124">
        <v>300</v>
      </c>
      <c r="F16" s="125">
        <f>หมายเหตุประกอบงบ!C21</f>
        <v>45000</v>
      </c>
    </row>
    <row r="17" spans="2:6" ht="17.25">
      <c r="B17" s="120">
        <v>0</v>
      </c>
      <c r="C17" s="122"/>
      <c r="D17" s="106" t="s">
        <v>68</v>
      </c>
      <c r="E17" s="124">
        <v>350</v>
      </c>
      <c r="F17" s="125">
        <v>0</v>
      </c>
    </row>
    <row r="18" spans="2:6" ht="17.25">
      <c r="B18" s="120">
        <v>7483331</v>
      </c>
      <c r="C18" s="122">
        <v>5878828.17</v>
      </c>
      <c r="D18" s="106" t="s">
        <v>43</v>
      </c>
      <c r="E18" s="124">
        <v>1000</v>
      </c>
      <c r="F18" s="125">
        <f>หมายเหตุประกอบงบ!C25</f>
        <v>340492.63</v>
      </c>
    </row>
    <row r="19" spans="2:6" ht="17.25">
      <c r="B19" s="120">
        <v>6885347</v>
      </c>
      <c r="C19" s="125">
        <v>5197938</v>
      </c>
      <c r="D19" s="106" t="s">
        <v>44</v>
      </c>
      <c r="E19" s="124">
        <v>2000</v>
      </c>
      <c r="F19" s="122">
        <f>หมายเหตุประกอบงบ!C35</f>
        <v>0</v>
      </c>
    </row>
    <row r="20" spans="2:6" ht="18" thickBot="1">
      <c r="B20" s="127">
        <f>SUM(B12:B19)</f>
        <v>14519073</v>
      </c>
      <c r="C20" s="128">
        <f>SUM(C12:C19)</f>
        <v>11458240.379999999</v>
      </c>
      <c r="E20" s="124"/>
      <c r="F20" s="129">
        <f>SUM(F12:F19)</f>
        <v>396359.33</v>
      </c>
    </row>
    <row r="21" spans="2:6" ht="18" thickTop="1">
      <c r="B21" s="130"/>
      <c r="C21" s="122">
        <v>288000</v>
      </c>
      <c r="D21" s="106" t="s">
        <v>420</v>
      </c>
      <c r="E21" s="124"/>
      <c r="F21" s="132">
        <v>0</v>
      </c>
    </row>
    <row r="22" spans="2:6" ht="17.25">
      <c r="B22" s="130"/>
      <c r="C22" s="122"/>
      <c r="D22" s="106" t="s">
        <v>425</v>
      </c>
      <c r="E22" s="124"/>
      <c r="F22" s="132">
        <f>หมายเหตุประกอบงบ!C38</f>
        <v>0</v>
      </c>
    </row>
    <row r="23" spans="2:6" ht="17.25">
      <c r="B23" s="130"/>
      <c r="C23" s="122">
        <v>2438000</v>
      </c>
      <c r="D23" s="106" t="s">
        <v>499</v>
      </c>
      <c r="E23" s="124">
        <v>3000</v>
      </c>
      <c r="F23" s="132">
        <f>หมายเหตุประกอบงบ!C42</f>
        <v>140000</v>
      </c>
    </row>
    <row r="24" spans="2:6" ht="17.25">
      <c r="B24" s="130"/>
      <c r="C24" s="122">
        <v>276500</v>
      </c>
      <c r="D24" s="106" t="s">
        <v>500</v>
      </c>
      <c r="E24" s="124">
        <v>3000</v>
      </c>
      <c r="F24" s="132">
        <f>หมายเหตุประกอบงบ!C43</f>
        <v>18000</v>
      </c>
    </row>
    <row r="25" spans="3:6" ht="17.25">
      <c r="C25" s="122"/>
      <c r="D25" s="106" t="s">
        <v>193</v>
      </c>
      <c r="E25" s="133">
        <v>602</v>
      </c>
      <c r="F25" s="122">
        <v>0</v>
      </c>
    </row>
    <row r="26" spans="3:6" ht="17.25">
      <c r="C26" s="122">
        <v>2</v>
      </c>
      <c r="D26" s="106" t="s">
        <v>132</v>
      </c>
      <c r="E26" s="133">
        <v>600</v>
      </c>
      <c r="F26" s="122">
        <v>0</v>
      </c>
    </row>
    <row r="27" spans="3:6" ht="17.25">
      <c r="C27" s="122"/>
      <c r="D27" s="106" t="s">
        <v>217</v>
      </c>
      <c r="E27" s="133"/>
      <c r="F27" s="122">
        <v>0</v>
      </c>
    </row>
    <row r="28" spans="3:6" ht="17.25">
      <c r="C28" s="122">
        <v>189268.72</v>
      </c>
      <c r="D28" s="106" t="s">
        <v>151</v>
      </c>
      <c r="E28" s="133">
        <v>900</v>
      </c>
      <c r="F28" s="132">
        <f>หมายเหตุประกอบงบ!C61</f>
        <v>15435.69</v>
      </c>
    </row>
    <row r="29" spans="3:6" ht="17.25">
      <c r="C29" s="122">
        <v>1380</v>
      </c>
      <c r="D29" s="106" t="s">
        <v>77</v>
      </c>
      <c r="E29" s="133">
        <v>700</v>
      </c>
      <c r="F29" s="122">
        <v>0</v>
      </c>
    </row>
    <row r="30" spans="3:6" ht="17.25">
      <c r="C30" s="122"/>
      <c r="D30" s="106" t="s">
        <v>408</v>
      </c>
      <c r="E30" s="133"/>
      <c r="F30" s="122">
        <v>0</v>
      </c>
    </row>
    <row r="31" spans="3:6" ht="17.25">
      <c r="C31" s="122">
        <v>228364.11</v>
      </c>
      <c r="D31" s="106" t="s">
        <v>419</v>
      </c>
      <c r="E31" s="133"/>
      <c r="F31" s="122">
        <v>20004.11</v>
      </c>
    </row>
    <row r="32" spans="3:6" ht="17.25">
      <c r="C32" s="122">
        <v>359280</v>
      </c>
      <c r="D32" s="106" t="s">
        <v>133</v>
      </c>
      <c r="E32" s="133">
        <v>90</v>
      </c>
      <c r="F32" s="122">
        <v>16300</v>
      </c>
    </row>
    <row r="33" spans="3:6" ht="17.25">
      <c r="C33" s="122">
        <v>848000</v>
      </c>
      <c r="D33" s="106" t="s">
        <v>501</v>
      </c>
      <c r="E33" s="133"/>
      <c r="F33" s="122">
        <v>0</v>
      </c>
    </row>
    <row r="34" spans="3:6" ht="17.25">
      <c r="C34" s="122">
        <v>0</v>
      </c>
      <c r="D34" s="106" t="s">
        <v>487</v>
      </c>
      <c r="E34" s="133"/>
      <c r="F34" s="122">
        <v>0</v>
      </c>
    </row>
    <row r="35" spans="3:6" ht="17.25">
      <c r="C35" s="122"/>
      <c r="D35" s="106" t="s">
        <v>486</v>
      </c>
      <c r="E35" s="124"/>
      <c r="F35" s="122">
        <v>0</v>
      </c>
    </row>
    <row r="36" spans="3:6" ht="17.25">
      <c r="C36" s="134">
        <f>SUM(C21:C35)</f>
        <v>4628794.83</v>
      </c>
      <c r="E36" s="124"/>
      <c r="F36" s="134">
        <f>SUM(F21:F35)</f>
        <v>209739.8</v>
      </c>
    </row>
    <row r="37" spans="3:6" ht="18" thickBot="1">
      <c r="C37" s="128">
        <f>SUM(C36,C20)</f>
        <v>16087035.209999999</v>
      </c>
      <c r="D37" s="106" t="s">
        <v>45</v>
      </c>
      <c r="E37" s="135"/>
      <c r="F37" s="129">
        <f>SUM(F36,F20)</f>
        <v>606099.13</v>
      </c>
    </row>
    <row r="38" spans="3:6" ht="18" thickTop="1">
      <c r="C38" s="130"/>
      <c r="E38" s="136"/>
      <c r="F38" s="130"/>
    </row>
    <row r="39" spans="3:6" ht="17.25">
      <c r="C39" s="130"/>
      <c r="E39" s="136"/>
      <c r="F39" s="130"/>
    </row>
    <row r="40" spans="3:6" ht="17.25">
      <c r="C40" s="130"/>
      <c r="E40" s="136"/>
      <c r="F40" s="130"/>
    </row>
    <row r="41" spans="3:6" ht="17.25">
      <c r="C41" s="130"/>
      <c r="E41" s="136"/>
      <c r="F41" s="130"/>
    </row>
    <row r="42" spans="3:6" ht="17.25">
      <c r="C42" s="130"/>
      <c r="E42" s="136"/>
      <c r="F42" s="130"/>
    </row>
    <row r="43" spans="3:6" ht="17.25">
      <c r="C43" s="130"/>
      <c r="E43" s="136"/>
      <c r="F43" s="130"/>
    </row>
    <row r="44" spans="3:6" ht="17.25">
      <c r="C44" s="130"/>
      <c r="E44" s="136"/>
      <c r="F44" s="130"/>
    </row>
    <row r="45" spans="3:6" ht="17.25">
      <c r="C45" s="130"/>
      <c r="E45" s="136"/>
      <c r="F45" s="130"/>
    </row>
    <row r="46" spans="3:6" ht="18" thickBot="1">
      <c r="C46" s="130"/>
      <c r="E46" s="136"/>
      <c r="F46" s="130"/>
    </row>
    <row r="47" spans="2:6" ht="17.25" customHeight="1" thickTop="1">
      <c r="B47" s="391" t="s">
        <v>33</v>
      </c>
      <c r="C47" s="392"/>
      <c r="D47" s="137"/>
      <c r="E47" s="138"/>
      <c r="F47" s="112" t="s">
        <v>36</v>
      </c>
    </row>
    <row r="48" spans="2:6" ht="17.25" customHeight="1">
      <c r="B48" s="113" t="s">
        <v>34</v>
      </c>
      <c r="C48" s="115" t="s">
        <v>35</v>
      </c>
      <c r="D48" s="34" t="s">
        <v>27</v>
      </c>
      <c r="E48" s="114" t="s">
        <v>28</v>
      </c>
      <c r="F48" s="115" t="s">
        <v>35</v>
      </c>
    </row>
    <row r="49" spans="2:6" ht="17.25" customHeight="1" thickBot="1">
      <c r="B49" s="116" t="s">
        <v>20</v>
      </c>
      <c r="C49" s="119" t="s">
        <v>20</v>
      </c>
      <c r="D49" s="109"/>
      <c r="E49" s="118"/>
      <c r="F49" s="119" t="s">
        <v>20</v>
      </c>
    </row>
    <row r="50" spans="2:10" ht="17.25" customHeight="1" thickTop="1">
      <c r="B50" s="120"/>
      <c r="C50" s="122"/>
      <c r="D50" s="123" t="s">
        <v>46</v>
      </c>
      <c r="E50" s="133"/>
      <c r="F50" s="122"/>
      <c r="J50" s="139"/>
    </row>
    <row r="51" spans="2:10" ht="17.25" customHeight="1">
      <c r="B51" s="140">
        <v>485369</v>
      </c>
      <c r="C51" s="141">
        <v>317018</v>
      </c>
      <c r="D51" s="142" t="s">
        <v>47</v>
      </c>
      <c r="E51" s="143">
        <v>5000</v>
      </c>
      <c r="F51" s="141">
        <v>9168</v>
      </c>
      <c r="J51" s="144"/>
    </row>
    <row r="52" spans="2:11" ht="17.25" customHeight="1">
      <c r="B52" s="140">
        <v>2779800</v>
      </c>
      <c r="C52" s="141">
        <v>2100992</v>
      </c>
      <c r="D52" s="142" t="s">
        <v>48</v>
      </c>
      <c r="E52" s="143">
        <v>5100</v>
      </c>
      <c r="F52" s="141">
        <v>258060</v>
      </c>
      <c r="J52" s="106" t="s">
        <v>440</v>
      </c>
      <c r="K52" s="145">
        <f>C51+C52+C53+C54+C55+C56+C58+C60+C62+C64+C66+C68</f>
        <v>5071653.82</v>
      </c>
    </row>
    <row r="53" spans="2:10" ht="17.25" customHeight="1">
      <c r="B53" s="140">
        <v>103200</v>
      </c>
      <c r="C53" s="141">
        <v>76440</v>
      </c>
      <c r="D53" s="142" t="s">
        <v>49</v>
      </c>
      <c r="E53" s="143">
        <v>5120</v>
      </c>
      <c r="F53" s="141">
        <v>8600</v>
      </c>
      <c r="J53" s="144"/>
    </row>
    <row r="54" spans="2:10" ht="17.25" customHeight="1">
      <c r="B54" s="140">
        <v>876240</v>
      </c>
      <c r="C54" s="141">
        <v>657180</v>
      </c>
      <c r="D54" s="142" t="s">
        <v>50</v>
      </c>
      <c r="E54" s="143">
        <v>5130</v>
      </c>
      <c r="F54" s="141">
        <v>73020</v>
      </c>
      <c r="J54" s="144"/>
    </row>
    <row r="55" spans="2:10" ht="17.25" customHeight="1">
      <c r="B55" s="140">
        <v>1988015</v>
      </c>
      <c r="C55" s="141">
        <v>1115565</v>
      </c>
      <c r="D55" s="142" t="s">
        <v>51</v>
      </c>
      <c r="E55" s="143">
        <v>5200</v>
      </c>
      <c r="F55" s="141">
        <v>142737</v>
      </c>
      <c r="J55" s="144"/>
    </row>
    <row r="56" spans="2:12" ht="17.25" customHeight="1">
      <c r="B56" s="140">
        <v>1045613</v>
      </c>
      <c r="C56" s="141">
        <v>590534.3</v>
      </c>
      <c r="D56" s="142" t="s">
        <v>52</v>
      </c>
      <c r="E56" s="143">
        <v>5250</v>
      </c>
      <c r="F56" s="141">
        <v>53988</v>
      </c>
      <c r="J56" s="144"/>
      <c r="K56" s="146"/>
      <c r="L56" s="145"/>
    </row>
    <row r="57" spans="2:12" ht="17.25" customHeight="1">
      <c r="B57" s="140">
        <v>1389387</v>
      </c>
      <c r="C57" s="141">
        <v>450110</v>
      </c>
      <c r="D57" s="142" t="s">
        <v>52</v>
      </c>
      <c r="E57" s="143">
        <v>6250</v>
      </c>
      <c r="F57" s="141">
        <v>0</v>
      </c>
      <c r="J57" s="144"/>
      <c r="K57" s="146"/>
      <c r="L57" s="145"/>
    </row>
    <row r="58" spans="2:10" ht="17.25" customHeight="1">
      <c r="B58" s="140">
        <v>250000</v>
      </c>
      <c r="C58" s="141">
        <v>211540.65</v>
      </c>
      <c r="D58" s="142" t="s">
        <v>53</v>
      </c>
      <c r="E58" s="143">
        <v>5270</v>
      </c>
      <c r="F58" s="141">
        <v>12502</v>
      </c>
      <c r="J58" s="144"/>
    </row>
    <row r="59" spans="2:10" ht="17.25" customHeight="1">
      <c r="B59" s="140">
        <v>952560</v>
      </c>
      <c r="C59" s="141">
        <v>331303</v>
      </c>
      <c r="D59" s="142" t="s">
        <v>53</v>
      </c>
      <c r="E59" s="143">
        <v>6270</v>
      </c>
      <c r="F59" s="141">
        <v>29216.6</v>
      </c>
      <c r="J59" s="144"/>
    </row>
    <row r="60" spans="2:10" ht="17.25" customHeight="1">
      <c r="B60" s="140">
        <v>2000</v>
      </c>
      <c r="C60" s="141">
        <v>2383.87</v>
      </c>
      <c r="D60" s="142" t="s">
        <v>54</v>
      </c>
      <c r="E60" s="143">
        <v>5300</v>
      </c>
      <c r="F60" s="141">
        <v>158.36</v>
      </c>
      <c r="J60" s="144"/>
    </row>
    <row r="61" spans="2:10" ht="17.25" customHeight="1">
      <c r="B61" s="140">
        <v>157000</v>
      </c>
      <c r="C61" s="141">
        <v>76688.02</v>
      </c>
      <c r="D61" s="142" t="s">
        <v>54</v>
      </c>
      <c r="E61" s="143">
        <v>6300</v>
      </c>
      <c r="F61" s="141">
        <v>11539.46</v>
      </c>
      <c r="J61" s="144"/>
    </row>
    <row r="62" spans="2:10" ht="17.25" customHeight="1">
      <c r="B62" s="140">
        <v>0</v>
      </c>
      <c r="C62" s="141">
        <v>0</v>
      </c>
      <c r="D62" s="142" t="s">
        <v>55</v>
      </c>
      <c r="E62" s="143">
        <v>5400</v>
      </c>
      <c r="F62" s="141">
        <v>0</v>
      </c>
      <c r="J62" s="144"/>
    </row>
    <row r="63" spans="2:10" ht="17.25" customHeight="1">
      <c r="B63" s="140">
        <v>1290200</v>
      </c>
      <c r="C63" s="141">
        <v>915837.43</v>
      </c>
      <c r="D63" s="142" t="s">
        <v>55</v>
      </c>
      <c r="E63" s="143">
        <v>6400</v>
      </c>
      <c r="F63" s="141">
        <v>390930</v>
      </c>
      <c r="J63" s="144"/>
    </row>
    <row r="64" spans="2:10" ht="17.25" customHeight="1">
      <c r="B64" s="140">
        <v>0</v>
      </c>
      <c r="C64" s="141">
        <v>0</v>
      </c>
      <c r="D64" s="142" t="s">
        <v>56</v>
      </c>
      <c r="E64" s="143">
        <v>5450</v>
      </c>
      <c r="F64" s="141">
        <v>0</v>
      </c>
      <c r="J64" s="144"/>
    </row>
    <row r="65" spans="2:10" ht="17.25" customHeight="1">
      <c r="B65" s="140">
        <v>185200</v>
      </c>
      <c r="C65" s="141">
        <v>136700</v>
      </c>
      <c r="D65" s="142" t="s">
        <v>56</v>
      </c>
      <c r="E65" s="143">
        <v>6450</v>
      </c>
      <c r="F65" s="141">
        <v>27200</v>
      </c>
      <c r="J65" s="144"/>
    </row>
    <row r="66" spans="2:10" ht="17.25" customHeight="1">
      <c r="B66" s="140">
        <v>0</v>
      </c>
      <c r="C66" s="141">
        <v>0</v>
      </c>
      <c r="D66" s="142" t="s">
        <v>57</v>
      </c>
      <c r="E66" s="143">
        <v>5500</v>
      </c>
      <c r="F66" s="141">
        <v>0</v>
      </c>
      <c r="J66" s="144"/>
    </row>
    <row r="67" spans="2:10" ht="17.25" customHeight="1">
      <c r="B67" s="140">
        <v>1150000</v>
      </c>
      <c r="C67" s="141">
        <v>448606</v>
      </c>
      <c r="D67" s="142" t="s">
        <v>57</v>
      </c>
      <c r="E67" s="143">
        <v>6500</v>
      </c>
      <c r="F67" s="141">
        <v>119900</v>
      </c>
      <c r="J67" s="144"/>
    </row>
    <row r="68" spans="2:10" ht="17.25" customHeight="1">
      <c r="B68" s="140">
        <v>0</v>
      </c>
      <c r="C68" s="141">
        <v>0</v>
      </c>
      <c r="D68" s="142" t="s">
        <v>185</v>
      </c>
      <c r="E68" s="143">
        <v>5550</v>
      </c>
      <c r="F68" s="141">
        <v>0</v>
      </c>
      <c r="J68" s="144"/>
    </row>
    <row r="69" spans="2:10" ht="17.25" customHeight="1">
      <c r="B69" s="120">
        <v>1748000</v>
      </c>
      <c r="C69" s="141">
        <v>1100000</v>
      </c>
      <c r="D69" s="106" t="s">
        <v>185</v>
      </c>
      <c r="E69" s="133">
        <v>6550</v>
      </c>
      <c r="F69" s="122">
        <v>119500</v>
      </c>
      <c r="J69" s="144"/>
    </row>
    <row r="70" spans="2:10" ht="17.25" customHeight="1" thickBot="1">
      <c r="B70" s="127">
        <f>SUM(B51:B69)</f>
        <v>14402584</v>
      </c>
      <c r="C70" s="147">
        <f>SUM(C51:C69)</f>
        <v>8530898.27</v>
      </c>
      <c r="D70" s="148"/>
      <c r="E70" s="133"/>
      <c r="F70" s="129">
        <f>SUM(F51:F69)</f>
        <v>1256519.42</v>
      </c>
      <c r="J70" s="139"/>
    </row>
    <row r="71" spans="2:10" ht="17.25" customHeight="1" thickTop="1">
      <c r="B71" s="149"/>
      <c r="C71" s="150">
        <v>3041951.4</v>
      </c>
      <c r="D71" s="151" t="s">
        <v>532</v>
      </c>
      <c r="E71" s="114">
        <v>700</v>
      </c>
      <c r="F71" s="152">
        <v>736650</v>
      </c>
      <c r="J71" s="139"/>
    </row>
    <row r="72" spans="2:10" ht="17.25" customHeight="1">
      <c r="B72" s="149"/>
      <c r="C72" s="150">
        <v>288000</v>
      </c>
      <c r="D72" s="151" t="s">
        <v>533</v>
      </c>
      <c r="E72" s="114"/>
      <c r="F72" s="152">
        <v>0</v>
      </c>
      <c r="J72" s="139"/>
    </row>
    <row r="73" spans="2:10" ht="17.25" customHeight="1">
      <c r="B73" s="149"/>
      <c r="C73" s="150">
        <v>1722500</v>
      </c>
      <c r="D73" s="151" t="s">
        <v>534</v>
      </c>
      <c r="E73" s="114"/>
      <c r="F73" s="152">
        <v>190000</v>
      </c>
      <c r="J73" s="139"/>
    </row>
    <row r="74" spans="2:10" ht="17.25" customHeight="1">
      <c r="B74" s="149"/>
      <c r="C74" s="150">
        <v>60000</v>
      </c>
      <c r="D74" s="151" t="s">
        <v>535</v>
      </c>
      <c r="E74" s="114"/>
      <c r="F74" s="152">
        <v>6000</v>
      </c>
      <c r="J74" s="139"/>
    </row>
    <row r="75" spans="2:10" ht="17.25" customHeight="1">
      <c r="B75" s="149"/>
      <c r="C75" s="150">
        <v>0</v>
      </c>
      <c r="D75" s="151" t="s">
        <v>536</v>
      </c>
      <c r="E75" s="114"/>
      <c r="F75" s="152">
        <v>0</v>
      </c>
      <c r="J75" s="139"/>
    </row>
    <row r="76" spans="2:6" ht="17.25" customHeight="1">
      <c r="B76" s="149"/>
      <c r="C76" s="150">
        <v>651851</v>
      </c>
      <c r="D76" s="151" t="s">
        <v>537</v>
      </c>
      <c r="E76" s="114"/>
      <c r="F76" s="152">
        <v>0</v>
      </c>
    </row>
    <row r="77" spans="2:6" ht="17.25" customHeight="1">
      <c r="B77" s="149"/>
      <c r="C77" s="150">
        <v>315346.5</v>
      </c>
      <c r="D77" s="151" t="s">
        <v>538</v>
      </c>
      <c r="E77" s="114"/>
      <c r="F77" s="152">
        <v>0</v>
      </c>
    </row>
    <row r="78" spans="2:6" ht="17.25" customHeight="1">
      <c r="B78" s="149"/>
      <c r="C78" s="150">
        <v>65</v>
      </c>
      <c r="D78" s="151" t="s">
        <v>539</v>
      </c>
      <c r="E78" s="114"/>
      <c r="F78" s="152">
        <v>0</v>
      </c>
    </row>
    <row r="79" spans="2:6" ht="17.25" customHeight="1">
      <c r="B79" s="132"/>
      <c r="C79" s="153">
        <v>169347.28</v>
      </c>
      <c r="D79" s="151" t="s">
        <v>540</v>
      </c>
      <c r="E79" s="133">
        <v>900</v>
      </c>
      <c r="F79" s="132">
        <f>หมายเหตุประกอบงบ!C75</f>
        <v>26074.3</v>
      </c>
    </row>
    <row r="80" spans="2:6" ht="17.25" customHeight="1">
      <c r="B80" s="132"/>
      <c r="C80" s="153">
        <v>600000</v>
      </c>
      <c r="D80" s="155" t="s">
        <v>574</v>
      </c>
      <c r="E80" s="133"/>
      <c r="F80" s="132">
        <v>100000</v>
      </c>
    </row>
    <row r="81" spans="2:6" ht="17.25" customHeight="1">
      <c r="B81" s="154"/>
      <c r="C81" s="153">
        <v>842000</v>
      </c>
      <c r="D81" s="155" t="s">
        <v>541</v>
      </c>
      <c r="E81" s="133"/>
      <c r="F81" s="122">
        <v>0</v>
      </c>
    </row>
    <row r="82" spans="2:6" ht="17.25" customHeight="1">
      <c r="B82" s="154"/>
      <c r="C82" s="150">
        <v>359280</v>
      </c>
      <c r="D82" s="155" t="s">
        <v>542</v>
      </c>
      <c r="E82" s="156">
        <v>90</v>
      </c>
      <c r="F82" s="141">
        <v>10800</v>
      </c>
    </row>
    <row r="83" spans="3:6" ht="17.25" customHeight="1">
      <c r="C83" s="157">
        <f>SUM(C71:C82)</f>
        <v>8050341.180000001</v>
      </c>
      <c r="D83" s="142"/>
      <c r="E83" s="158"/>
      <c r="F83" s="159">
        <f>SUM(F71:F82)</f>
        <v>1069524.3</v>
      </c>
    </row>
    <row r="84" spans="3:6" ht="17.25" customHeight="1">
      <c r="C84" s="134">
        <f>SUM(C83,C70)</f>
        <v>16581239.45</v>
      </c>
      <c r="D84" s="160" t="s">
        <v>147</v>
      </c>
      <c r="E84" s="154"/>
      <c r="F84" s="161">
        <f>SUM(F83,F70)</f>
        <v>2326043.7199999997</v>
      </c>
    </row>
    <row r="85" spans="3:6" ht="17.25" customHeight="1">
      <c r="C85" s="122">
        <f>C37-C84</f>
        <v>-494204.2400000002</v>
      </c>
      <c r="D85" s="162" t="s">
        <v>198</v>
      </c>
      <c r="E85" s="154"/>
      <c r="F85" s="163">
        <f>F37-F84</f>
        <v>-1719944.5899999999</v>
      </c>
    </row>
    <row r="86" spans="3:6" ht="17.25" customHeight="1">
      <c r="C86" s="122"/>
      <c r="D86" s="160" t="s">
        <v>194</v>
      </c>
      <c r="E86" s="154"/>
      <c r="F86" s="122"/>
    </row>
    <row r="87" spans="3:6" ht="17.25" customHeight="1">
      <c r="C87" s="122">
        <v>0</v>
      </c>
      <c r="D87" s="162" t="s">
        <v>199</v>
      </c>
      <c r="E87" s="154"/>
      <c r="F87" s="164"/>
    </row>
    <row r="88" spans="3:11" ht="17.25" customHeight="1" thickBot="1">
      <c r="C88" s="128">
        <f>C10+C85</f>
        <v>11311259.23</v>
      </c>
      <c r="D88" s="160" t="s">
        <v>195</v>
      </c>
      <c r="E88" s="154"/>
      <c r="F88" s="129">
        <f>F10+F85</f>
        <v>11311259.23</v>
      </c>
      <c r="J88" s="145">
        <f>F88</f>
        <v>11311259.23</v>
      </c>
      <c r="K88" s="145">
        <f>งบทดลอง!H9</f>
        <v>11311259.23</v>
      </c>
    </row>
    <row r="89" ht="17.25" customHeight="1" thickTop="1"/>
    <row r="90" spans="10:11" ht="17.25" customHeight="1">
      <c r="J90" s="145"/>
      <c r="K90" s="145">
        <f>K88-J88</f>
        <v>0</v>
      </c>
    </row>
    <row r="91" ht="17.25" customHeight="1"/>
    <row r="92" spans="2:11" ht="17.25" customHeight="1">
      <c r="B92" s="165"/>
      <c r="C92" s="56"/>
      <c r="D92" s="50"/>
      <c r="E92" s="50"/>
      <c r="F92" s="50"/>
      <c r="K92" s="146"/>
    </row>
    <row r="93" spans="2:11" ht="17.25" customHeight="1">
      <c r="B93" s="165"/>
      <c r="C93" s="56"/>
      <c r="D93" s="50"/>
      <c r="E93" s="50"/>
      <c r="F93" s="50"/>
      <c r="J93" s="145">
        <f>J88-C88</f>
        <v>0</v>
      </c>
      <c r="K93" s="145">
        <f>K90-K92</f>
        <v>0</v>
      </c>
    </row>
    <row r="94" spans="2:6" ht="17.25" customHeight="1">
      <c r="B94" s="165"/>
      <c r="C94" s="56"/>
      <c r="D94" s="97"/>
      <c r="E94" s="97"/>
      <c r="F94" s="97"/>
    </row>
    <row r="95" spans="2:6" ht="17.25">
      <c r="B95" s="56"/>
      <c r="C95" s="56"/>
      <c r="D95" s="97"/>
      <c r="E95" s="56"/>
      <c r="F95" s="56"/>
    </row>
  </sheetData>
  <sheetProtection/>
  <mergeCells count="5">
    <mergeCell ref="B4:F4"/>
    <mergeCell ref="B7:C7"/>
    <mergeCell ref="B47:C47"/>
    <mergeCell ref="B1:F1"/>
    <mergeCell ref="B2:F2"/>
  </mergeCells>
  <printOptions/>
  <pageMargins left="0.9" right="0.14" top="0.26" bottom="0.16" header="0.19" footer="0.2"/>
  <pageSetup horizontalDpi="600" verticalDpi="600" orientation="portrait" paperSize="9" scale="9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61"/>
  </sheetPr>
  <dimension ref="A1:M46"/>
  <sheetViews>
    <sheetView zoomScalePageLayoutView="0" workbookViewId="0" topLeftCell="A4">
      <pane ySplit="2160" topLeftCell="A17" activePane="bottomLeft" state="split"/>
      <selection pane="topLeft" activeCell="I6" sqref="I6:J6"/>
      <selection pane="bottomLeft" activeCell="F31" sqref="F31"/>
    </sheetView>
  </sheetViews>
  <sheetFormatPr defaultColWidth="9.140625" defaultRowHeight="21.75"/>
  <cols>
    <col min="1" max="1" width="31.140625" style="1" customWidth="1"/>
    <col min="2" max="2" width="8.00390625" style="1" customWidth="1"/>
    <col min="3" max="4" width="13.28125" style="1" customWidth="1"/>
    <col min="5" max="8" width="12.00390625" style="166" customWidth="1"/>
    <col min="9" max="10" width="13.28125" style="1" customWidth="1"/>
    <col min="11" max="11" width="4.140625" style="1" customWidth="1"/>
    <col min="12" max="12" width="9.140625" style="1" customWidth="1"/>
    <col min="13" max="13" width="14.421875" style="13" customWidth="1"/>
    <col min="14" max="16384" width="9.140625" style="1" customWidth="1"/>
  </cols>
  <sheetData>
    <row r="1" spans="1:11" ht="25.5" customHeight="1">
      <c r="A1" s="358" t="s">
        <v>113</v>
      </c>
      <c r="B1" s="358"/>
      <c r="C1" s="358"/>
      <c r="D1" s="358"/>
      <c r="E1" s="358"/>
      <c r="F1" s="358"/>
      <c r="G1" s="358"/>
      <c r="H1" s="358"/>
      <c r="I1" s="358"/>
      <c r="J1" s="358"/>
      <c r="K1" s="358"/>
    </row>
    <row r="2" spans="1:11" ht="25.5" customHeight="1">
      <c r="A2" s="358" t="s">
        <v>131</v>
      </c>
      <c r="B2" s="358"/>
      <c r="C2" s="358"/>
      <c r="D2" s="358"/>
      <c r="E2" s="358"/>
      <c r="F2" s="358"/>
      <c r="G2" s="358"/>
      <c r="H2" s="358"/>
      <c r="I2" s="358"/>
      <c r="J2" s="358"/>
      <c r="K2" s="358"/>
    </row>
    <row r="3" spans="1:11" ht="25.5" customHeight="1">
      <c r="A3" s="396" t="s">
        <v>584</v>
      </c>
      <c r="B3" s="396"/>
      <c r="C3" s="396"/>
      <c r="D3" s="396"/>
      <c r="E3" s="396"/>
      <c r="F3" s="396"/>
      <c r="G3" s="396"/>
      <c r="H3" s="396"/>
      <c r="I3" s="396"/>
      <c r="J3" s="396"/>
      <c r="K3" s="396"/>
    </row>
    <row r="4" ht="12" customHeight="1"/>
    <row r="5" spans="1:10" ht="18.75">
      <c r="A5" s="113"/>
      <c r="B5" s="115"/>
      <c r="C5" s="397" t="s">
        <v>114</v>
      </c>
      <c r="D5" s="395"/>
      <c r="E5" s="394" t="s">
        <v>31</v>
      </c>
      <c r="F5" s="394"/>
      <c r="G5" s="398" t="s">
        <v>29</v>
      </c>
      <c r="H5" s="398"/>
      <c r="I5" s="395" t="s">
        <v>115</v>
      </c>
      <c r="J5" s="395"/>
    </row>
    <row r="6" spans="1:10" ht="18.75">
      <c r="A6" s="33" t="s">
        <v>27</v>
      </c>
      <c r="B6" s="114" t="s">
        <v>28</v>
      </c>
      <c r="C6" s="375" t="s">
        <v>570</v>
      </c>
      <c r="D6" s="393"/>
      <c r="E6" s="394" t="s">
        <v>116</v>
      </c>
      <c r="F6" s="394"/>
      <c r="G6" s="394" t="s">
        <v>117</v>
      </c>
      <c r="H6" s="394"/>
      <c r="I6" s="395" t="s">
        <v>589</v>
      </c>
      <c r="J6" s="395"/>
    </row>
    <row r="7" spans="1:10" ht="18.75">
      <c r="A7" s="170"/>
      <c r="B7" s="171"/>
      <c r="C7" s="167" t="s">
        <v>23</v>
      </c>
      <c r="D7" s="168" t="s">
        <v>24</v>
      </c>
      <c r="E7" s="337" t="s">
        <v>23</v>
      </c>
      <c r="F7" s="337" t="s">
        <v>24</v>
      </c>
      <c r="G7" s="169" t="s">
        <v>23</v>
      </c>
      <c r="H7" s="169" t="s">
        <v>24</v>
      </c>
      <c r="I7" s="168" t="s">
        <v>23</v>
      </c>
      <c r="J7" s="168" t="s">
        <v>24</v>
      </c>
    </row>
    <row r="8" spans="1:10" ht="18.75">
      <c r="A8" s="172" t="s">
        <v>110</v>
      </c>
      <c r="B8" s="173">
        <v>10</v>
      </c>
      <c r="C8" s="174">
        <v>28.75</v>
      </c>
      <c r="D8" s="174"/>
      <c r="E8" s="338"/>
      <c r="F8" s="338"/>
      <c r="G8" s="175">
        <v>0</v>
      </c>
      <c r="H8" s="175">
        <v>28.75</v>
      </c>
      <c r="I8" s="175">
        <f>SUM(C8+E8+G8-D8-F8-H8)</f>
        <v>0</v>
      </c>
      <c r="J8" s="175"/>
    </row>
    <row r="9" spans="1:10" ht="18.75">
      <c r="A9" s="172" t="s">
        <v>159</v>
      </c>
      <c r="B9" s="173">
        <v>21</v>
      </c>
      <c r="C9" s="174">
        <v>1000564.12</v>
      </c>
      <c r="D9" s="174"/>
      <c r="E9" s="338"/>
      <c r="F9" s="338">
        <v>1000598.07</v>
      </c>
      <c r="G9" s="175">
        <v>498492.63</v>
      </c>
      <c r="H9" s="175">
        <v>185539</v>
      </c>
      <c r="I9" s="175">
        <f>SUM(C9+E9+G9-D9-F9-H9)</f>
        <v>312919.68000000005</v>
      </c>
      <c r="J9" s="175"/>
    </row>
    <row r="10" spans="1:10" ht="18.75">
      <c r="A10" s="172" t="s">
        <v>201</v>
      </c>
      <c r="B10" s="173">
        <v>22</v>
      </c>
      <c r="C10" s="174">
        <v>8073870.53</v>
      </c>
      <c r="D10" s="174"/>
      <c r="E10" s="338"/>
      <c r="F10" s="338"/>
      <c r="G10" s="175"/>
      <c r="H10" s="175"/>
      <c r="I10" s="175">
        <f aca="true" t="shared" si="0" ref="I10:I34">SUM(C10+E10+G10-D10-F10-H10)</f>
        <v>8073870.53</v>
      </c>
      <c r="J10" s="175"/>
    </row>
    <row r="11" spans="1:13" ht="18.75">
      <c r="A11" s="172" t="s">
        <v>484</v>
      </c>
      <c r="B11" s="173">
        <v>22</v>
      </c>
      <c r="C11" s="134">
        <v>3442598.03</v>
      </c>
      <c r="D11" s="134"/>
      <c r="E11" s="339">
        <v>1100598.07</v>
      </c>
      <c r="F11" s="339"/>
      <c r="G11" s="157">
        <v>53100.75</v>
      </c>
      <c r="H11" s="157">
        <v>2105974.33</v>
      </c>
      <c r="I11" s="175">
        <f t="shared" si="0"/>
        <v>2490322.5199999996</v>
      </c>
      <c r="J11" s="175"/>
      <c r="M11" s="13">
        <f>SUM(I9:I13)</f>
        <v>11311259.23</v>
      </c>
    </row>
    <row r="12" spans="1:10" ht="18.75">
      <c r="A12" s="172" t="s">
        <v>179</v>
      </c>
      <c r="B12" s="173">
        <v>22</v>
      </c>
      <c r="C12" s="134">
        <v>494662.22</v>
      </c>
      <c r="D12" s="134"/>
      <c r="E12" s="339"/>
      <c r="F12" s="339">
        <v>100000</v>
      </c>
      <c r="G12" s="157">
        <v>20004.11</v>
      </c>
      <c r="H12" s="157"/>
      <c r="I12" s="175">
        <f>SUM(C12+E12+G12-D12-F12-H12)</f>
        <v>414666.32999999996</v>
      </c>
      <c r="J12" s="175"/>
    </row>
    <row r="13" spans="1:10" ht="18.75">
      <c r="A13" s="172" t="s">
        <v>180</v>
      </c>
      <c r="B13" s="173">
        <v>22</v>
      </c>
      <c r="C13" s="134">
        <v>19480.17</v>
      </c>
      <c r="D13" s="134"/>
      <c r="E13" s="339"/>
      <c r="F13" s="339"/>
      <c r="G13" s="157"/>
      <c r="H13" s="157"/>
      <c r="I13" s="175">
        <f>SUM(C13+E13+G13-D13-F13-H13)</f>
        <v>19480.17</v>
      </c>
      <c r="J13" s="175"/>
    </row>
    <row r="14" spans="1:10" ht="18.75">
      <c r="A14" s="172" t="s">
        <v>571</v>
      </c>
      <c r="B14" s="173">
        <v>21</v>
      </c>
      <c r="C14" s="134"/>
      <c r="D14" s="134"/>
      <c r="E14" s="339">
        <v>0</v>
      </c>
      <c r="F14" s="339">
        <v>0</v>
      </c>
      <c r="G14" s="157"/>
      <c r="H14" s="157"/>
      <c r="I14" s="175">
        <f>SUM(C14+E14+G14-D14-F14-H14)</f>
        <v>0</v>
      </c>
      <c r="J14" s="175"/>
    </row>
    <row r="15" spans="1:10" ht="18.75">
      <c r="A15" s="172" t="s">
        <v>383</v>
      </c>
      <c r="B15" s="173">
        <v>90</v>
      </c>
      <c r="C15" s="134">
        <v>1956.69</v>
      </c>
      <c r="D15" s="134"/>
      <c r="E15" s="339"/>
      <c r="F15" s="339"/>
      <c r="G15" s="157"/>
      <c r="H15" s="157"/>
      <c r="I15" s="175">
        <f>SUM(C15+E15+G15-D15-F15-H15)</f>
        <v>1956.69</v>
      </c>
      <c r="J15" s="175"/>
    </row>
    <row r="16" spans="1:10" ht="18.75">
      <c r="A16" s="172" t="s">
        <v>384</v>
      </c>
      <c r="B16" s="173"/>
      <c r="C16" s="134">
        <v>532696</v>
      </c>
      <c r="D16" s="134"/>
      <c r="E16" s="339"/>
      <c r="F16" s="339">
        <v>0</v>
      </c>
      <c r="G16" s="157">
        <v>100000</v>
      </c>
      <c r="H16" s="157">
        <v>20000</v>
      </c>
      <c r="I16" s="175">
        <f t="shared" si="0"/>
        <v>612696</v>
      </c>
      <c r="J16" s="175"/>
    </row>
    <row r="17" spans="1:10" ht="18.75">
      <c r="A17" s="172" t="s">
        <v>134</v>
      </c>
      <c r="B17" s="173">
        <v>90</v>
      </c>
      <c r="C17" s="134">
        <v>5500</v>
      </c>
      <c r="D17" s="134"/>
      <c r="E17" s="339"/>
      <c r="F17" s="339">
        <v>16300</v>
      </c>
      <c r="G17" s="157">
        <v>10800</v>
      </c>
      <c r="H17" s="157"/>
      <c r="I17" s="175">
        <f t="shared" si="0"/>
        <v>0</v>
      </c>
      <c r="J17" s="175"/>
    </row>
    <row r="18" spans="1:10" ht="18.75">
      <c r="A18" s="172" t="s">
        <v>441</v>
      </c>
      <c r="B18" s="173">
        <v>704</v>
      </c>
      <c r="C18" s="134">
        <v>0</v>
      </c>
      <c r="D18" s="134"/>
      <c r="E18" s="339"/>
      <c r="F18" s="339"/>
      <c r="G18" s="157">
        <v>0</v>
      </c>
      <c r="H18" s="157"/>
      <c r="I18" s="175">
        <f t="shared" si="0"/>
        <v>0</v>
      </c>
      <c r="J18" s="175"/>
    </row>
    <row r="19" spans="1:10" ht="18.75">
      <c r="A19" s="172" t="s">
        <v>118</v>
      </c>
      <c r="B19" s="173">
        <v>0</v>
      </c>
      <c r="C19" s="134">
        <v>307850</v>
      </c>
      <c r="D19" s="134"/>
      <c r="E19" s="339"/>
      <c r="F19" s="339"/>
      <c r="G19" s="157">
        <v>9168</v>
      </c>
      <c r="H19" s="157"/>
      <c r="I19" s="175">
        <f t="shared" si="0"/>
        <v>317018</v>
      </c>
      <c r="J19" s="175"/>
    </row>
    <row r="20" spans="1:10" ht="18.75">
      <c r="A20" s="172" t="s">
        <v>70</v>
      </c>
      <c r="B20" s="173">
        <v>100</v>
      </c>
      <c r="C20" s="134">
        <v>1842932</v>
      </c>
      <c r="D20" s="134"/>
      <c r="E20" s="339"/>
      <c r="F20" s="339"/>
      <c r="G20" s="157">
        <v>258060</v>
      </c>
      <c r="H20" s="157"/>
      <c r="I20" s="175">
        <f t="shared" si="0"/>
        <v>2100992</v>
      </c>
      <c r="J20" s="175"/>
    </row>
    <row r="21" spans="1:10" ht="18.75">
      <c r="A21" s="172" t="s">
        <v>71</v>
      </c>
      <c r="B21" s="173">
        <v>120</v>
      </c>
      <c r="C21" s="134">
        <v>67840</v>
      </c>
      <c r="D21" s="134"/>
      <c r="E21" s="339"/>
      <c r="F21" s="339">
        <v>0</v>
      </c>
      <c r="G21" s="157">
        <v>8600</v>
      </c>
      <c r="H21" s="157"/>
      <c r="I21" s="175">
        <f t="shared" si="0"/>
        <v>76440</v>
      </c>
      <c r="J21" s="175"/>
    </row>
    <row r="22" spans="1:10" ht="18.75">
      <c r="A22" s="176" t="s">
        <v>72</v>
      </c>
      <c r="B22" s="177">
        <v>130</v>
      </c>
      <c r="C22" s="178">
        <v>584160</v>
      </c>
      <c r="D22" s="178"/>
      <c r="E22" s="340">
        <v>0</v>
      </c>
      <c r="F22" s="340"/>
      <c r="G22" s="157">
        <v>73020</v>
      </c>
      <c r="H22" s="179"/>
      <c r="I22" s="175">
        <f t="shared" si="0"/>
        <v>657180</v>
      </c>
      <c r="J22" s="175"/>
    </row>
    <row r="23" spans="1:10" ht="18.75">
      <c r="A23" s="172" t="s">
        <v>73</v>
      </c>
      <c r="B23" s="173">
        <v>200</v>
      </c>
      <c r="C23" s="134">
        <v>972828</v>
      </c>
      <c r="D23" s="134"/>
      <c r="E23" s="339"/>
      <c r="F23" s="339"/>
      <c r="G23" s="157">
        <v>142737</v>
      </c>
      <c r="H23" s="157"/>
      <c r="I23" s="175">
        <f t="shared" si="0"/>
        <v>1115565</v>
      </c>
      <c r="J23" s="175"/>
    </row>
    <row r="24" spans="1:10" ht="18.75">
      <c r="A24" s="172" t="s">
        <v>74</v>
      </c>
      <c r="B24" s="173">
        <v>250</v>
      </c>
      <c r="C24" s="134">
        <v>986656.3</v>
      </c>
      <c r="D24" s="134"/>
      <c r="E24" s="339">
        <v>16300</v>
      </c>
      <c r="F24" s="339"/>
      <c r="G24" s="157">
        <v>38408</v>
      </c>
      <c r="H24" s="157">
        <v>720</v>
      </c>
      <c r="I24" s="175">
        <f t="shared" si="0"/>
        <v>1040644.3</v>
      </c>
      <c r="J24" s="175"/>
    </row>
    <row r="25" spans="1:10" ht="18.75">
      <c r="A25" s="172" t="s">
        <v>75</v>
      </c>
      <c r="B25" s="173">
        <v>270</v>
      </c>
      <c r="C25" s="134">
        <v>501125.05</v>
      </c>
      <c r="D25" s="134"/>
      <c r="E25" s="339"/>
      <c r="F25" s="339"/>
      <c r="G25" s="157">
        <v>41718.6</v>
      </c>
      <c r="H25" s="157"/>
      <c r="I25" s="175">
        <f t="shared" si="0"/>
        <v>542843.65</v>
      </c>
      <c r="J25" s="175"/>
    </row>
    <row r="26" spans="1:10" ht="18.75">
      <c r="A26" s="172" t="s">
        <v>76</v>
      </c>
      <c r="B26" s="173">
        <v>300</v>
      </c>
      <c r="C26" s="134">
        <v>67374.07</v>
      </c>
      <c r="D26" s="134"/>
      <c r="E26" s="339"/>
      <c r="F26" s="339"/>
      <c r="G26" s="157">
        <v>11697.82</v>
      </c>
      <c r="H26" s="157"/>
      <c r="I26" s="175">
        <f t="shared" si="0"/>
        <v>79071.89000000001</v>
      </c>
      <c r="J26" s="175"/>
    </row>
    <row r="27" spans="1:10" ht="18.75">
      <c r="A27" s="172" t="s">
        <v>119</v>
      </c>
      <c r="B27" s="173">
        <v>400</v>
      </c>
      <c r="C27" s="134">
        <v>524907.43</v>
      </c>
      <c r="D27" s="134"/>
      <c r="E27" s="339"/>
      <c r="F27" s="339"/>
      <c r="G27" s="157">
        <v>390930</v>
      </c>
      <c r="H27" s="157"/>
      <c r="I27" s="175">
        <f t="shared" si="0"/>
        <v>915837.43</v>
      </c>
      <c r="J27" s="175"/>
    </row>
    <row r="28" spans="1:10" ht="18.75">
      <c r="A28" s="172" t="s">
        <v>120</v>
      </c>
      <c r="B28" s="173">
        <v>450</v>
      </c>
      <c r="C28" s="134">
        <v>109500</v>
      </c>
      <c r="D28" s="134"/>
      <c r="E28" s="339"/>
      <c r="F28" s="339"/>
      <c r="G28" s="157">
        <v>27200</v>
      </c>
      <c r="H28" s="157"/>
      <c r="I28" s="175">
        <f t="shared" si="0"/>
        <v>136700</v>
      </c>
      <c r="J28" s="175"/>
    </row>
    <row r="29" spans="1:10" ht="18.75">
      <c r="A29" s="172" t="s">
        <v>121</v>
      </c>
      <c r="B29" s="173">
        <v>500</v>
      </c>
      <c r="C29" s="134">
        <v>328706</v>
      </c>
      <c r="D29" s="134"/>
      <c r="E29" s="339"/>
      <c r="F29" s="339"/>
      <c r="G29" s="157">
        <v>119900</v>
      </c>
      <c r="H29" s="157"/>
      <c r="I29" s="175">
        <f t="shared" si="0"/>
        <v>448606</v>
      </c>
      <c r="J29" s="175"/>
    </row>
    <row r="30" spans="1:10" ht="18.75">
      <c r="A30" s="172" t="s">
        <v>190</v>
      </c>
      <c r="B30" s="173">
        <v>550</v>
      </c>
      <c r="C30" s="134">
        <v>980500</v>
      </c>
      <c r="D30" s="134"/>
      <c r="E30" s="339"/>
      <c r="F30" s="339"/>
      <c r="G30" s="157">
        <v>120000</v>
      </c>
      <c r="H30" s="157">
        <v>500</v>
      </c>
      <c r="I30" s="175">
        <f t="shared" si="0"/>
        <v>1100000</v>
      </c>
      <c r="J30" s="175"/>
    </row>
    <row r="31" spans="1:10" ht="18.75">
      <c r="A31" s="172" t="s">
        <v>560</v>
      </c>
      <c r="B31" s="173"/>
      <c r="C31" s="134">
        <v>1532500</v>
      </c>
      <c r="D31" s="134">
        <v>0</v>
      </c>
      <c r="E31" s="339"/>
      <c r="F31" s="339"/>
      <c r="G31" s="157">
        <v>190000</v>
      </c>
      <c r="H31" s="157"/>
      <c r="I31" s="175">
        <f t="shared" si="0"/>
        <v>1722500</v>
      </c>
      <c r="J31" s="175"/>
    </row>
    <row r="32" spans="1:10" ht="18.75">
      <c r="A32" s="172" t="s">
        <v>413</v>
      </c>
      <c r="B32" s="173"/>
      <c r="C32" s="134">
        <v>54000</v>
      </c>
      <c r="D32" s="134"/>
      <c r="E32" s="339"/>
      <c r="F32" s="339"/>
      <c r="G32" s="157">
        <v>6000</v>
      </c>
      <c r="H32" s="157"/>
      <c r="I32" s="175">
        <f t="shared" si="0"/>
        <v>60000</v>
      </c>
      <c r="J32" s="175"/>
    </row>
    <row r="33" spans="1:10" ht="18.75">
      <c r="A33" s="172" t="s">
        <v>437</v>
      </c>
      <c r="B33" s="173"/>
      <c r="C33" s="134">
        <v>0</v>
      </c>
      <c r="D33" s="134"/>
      <c r="E33" s="339"/>
      <c r="F33" s="339"/>
      <c r="G33" s="157">
        <v>0</v>
      </c>
      <c r="H33" s="157"/>
      <c r="I33" s="175">
        <f t="shared" si="0"/>
        <v>0</v>
      </c>
      <c r="J33" s="175"/>
    </row>
    <row r="34" spans="1:10" ht="18.75">
      <c r="A34" s="172" t="s">
        <v>420</v>
      </c>
      <c r="B34" s="173"/>
      <c r="C34" s="134">
        <v>288000</v>
      </c>
      <c r="D34" s="134"/>
      <c r="E34" s="339"/>
      <c r="F34" s="339"/>
      <c r="G34" s="157">
        <v>0</v>
      </c>
      <c r="H34" s="157"/>
      <c r="I34" s="175">
        <f t="shared" si="0"/>
        <v>288000</v>
      </c>
      <c r="J34" s="175"/>
    </row>
    <row r="35" spans="1:10" ht="18.75">
      <c r="A35" s="180" t="s">
        <v>122</v>
      </c>
      <c r="B35" s="173">
        <v>821</v>
      </c>
      <c r="C35" s="134"/>
      <c r="D35" s="134">
        <v>13987981.05</v>
      </c>
      <c r="E35" s="339"/>
      <c r="F35" s="339"/>
      <c r="G35" s="157"/>
      <c r="H35" s="157">
        <v>554359.33</v>
      </c>
      <c r="I35" s="157"/>
      <c r="J35" s="175">
        <f>SUM(D35+F35+H35-C35-E35-G35)</f>
        <v>14542340.38</v>
      </c>
    </row>
    <row r="36" spans="1:10" ht="18.75">
      <c r="A36" s="172" t="s">
        <v>123</v>
      </c>
      <c r="B36" s="173">
        <v>900</v>
      </c>
      <c r="C36" s="134"/>
      <c r="D36" s="134">
        <v>455635.03</v>
      </c>
      <c r="E36" s="339"/>
      <c r="F36" s="339"/>
      <c r="G36" s="157">
        <v>26074.3</v>
      </c>
      <c r="H36" s="157">
        <v>15435.69</v>
      </c>
      <c r="I36" s="157"/>
      <c r="J36" s="175">
        <f>SUM(D36+F36+H36-C36-E36-G36)</f>
        <v>444996.42000000004</v>
      </c>
    </row>
    <row r="37" spans="1:10" ht="18.75">
      <c r="A37" s="172" t="s">
        <v>170</v>
      </c>
      <c r="B37" s="173">
        <v>600</v>
      </c>
      <c r="C37" s="134"/>
      <c r="D37" s="134">
        <v>0</v>
      </c>
      <c r="E37" s="339"/>
      <c r="F37" s="339"/>
      <c r="G37" s="157"/>
      <c r="H37" s="157"/>
      <c r="I37" s="157"/>
      <c r="J37" s="175">
        <f>SUM(D37+F37+H37-C37-E37-G37)</f>
        <v>0</v>
      </c>
    </row>
    <row r="38" spans="1:10" ht="18.75">
      <c r="A38" s="172" t="s">
        <v>202</v>
      </c>
      <c r="B38" s="173"/>
      <c r="C38" s="134"/>
      <c r="D38" s="134">
        <v>50126</v>
      </c>
      <c r="E38" s="339"/>
      <c r="F38" s="339"/>
      <c r="G38" s="157"/>
      <c r="H38" s="157"/>
      <c r="I38" s="157"/>
      <c r="J38" s="175">
        <f>SUM(D38+F38+H38-C38-E38-G38)</f>
        <v>50126</v>
      </c>
    </row>
    <row r="39" spans="1:10" ht="18.75">
      <c r="A39" s="172" t="s">
        <v>442</v>
      </c>
      <c r="B39" s="173"/>
      <c r="C39" s="134"/>
      <c r="D39" s="134">
        <v>0</v>
      </c>
      <c r="E39" s="339"/>
      <c r="F39" s="339"/>
      <c r="G39" s="157"/>
      <c r="H39" s="157"/>
      <c r="I39" s="157"/>
      <c r="J39" s="175">
        <f>SUM(D39+F39+H39-C39-E39-G39)</f>
        <v>0</v>
      </c>
    </row>
    <row r="40" spans="1:10" ht="18.75">
      <c r="A40" s="180" t="s">
        <v>465</v>
      </c>
      <c r="B40" s="173"/>
      <c r="C40" s="134"/>
      <c r="D40" s="134">
        <v>146375</v>
      </c>
      <c r="E40" s="339"/>
      <c r="F40" s="339"/>
      <c r="G40" s="157"/>
      <c r="H40" s="157"/>
      <c r="I40" s="157">
        <v>0</v>
      </c>
      <c r="J40" s="175">
        <f>SUM(D40+F40+H40-C40-E40-G40-I40)</f>
        <v>146375</v>
      </c>
    </row>
    <row r="41" spans="1:10" ht="18.75">
      <c r="A41" s="180" t="s">
        <v>507</v>
      </c>
      <c r="B41" s="173"/>
      <c r="C41" s="134"/>
      <c r="D41" s="134">
        <v>1027358.22</v>
      </c>
      <c r="E41" s="339"/>
      <c r="F41" s="339"/>
      <c r="G41" s="157">
        <v>0</v>
      </c>
      <c r="H41" s="157">
        <v>4.11</v>
      </c>
      <c r="I41" s="157"/>
      <c r="J41" s="175">
        <f>SUM(D41+F41+H41-C41-E41-G41-I41)</f>
        <v>1027362.33</v>
      </c>
    </row>
    <row r="42" spans="1:10" ht="18.75">
      <c r="A42" s="180" t="s">
        <v>186</v>
      </c>
      <c r="B42" s="173">
        <v>700</v>
      </c>
      <c r="C42" s="134"/>
      <c r="D42" s="134">
        <v>2050012.33</v>
      </c>
      <c r="E42" s="339"/>
      <c r="F42" s="339"/>
      <c r="G42" s="157">
        <v>736650</v>
      </c>
      <c r="H42" s="157"/>
      <c r="I42" s="157">
        <v>0</v>
      </c>
      <c r="J42" s="175">
        <f>SUM(D42+F42+H42-C42-E42-G42)</f>
        <v>1313362.33</v>
      </c>
    </row>
    <row r="43" spans="1:10" ht="18.75">
      <c r="A43" s="180" t="s">
        <v>160</v>
      </c>
      <c r="B43" s="173"/>
      <c r="C43" s="163"/>
      <c r="D43" s="163">
        <v>5002747.73</v>
      </c>
      <c r="E43" s="341"/>
      <c r="F43" s="341"/>
      <c r="G43" s="181"/>
      <c r="H43" s="181"/>
      <c r="I43" s="181"/>
      <c r="J43" s="175">
        <f>SUM(D43+F43+H43-C43-E43-G43)</f>
        <v>5002747.73</v>
      </c>
    </row>
    <row r="44" spans="1:13" ht="19.5" thickBot="1">
      <c r="A44" s="180"/>
      <c r="B44" s="173"/>
      <c r="C44" s="128">
        <f aca="true" t="shared" si="1" ref="C44:H44">SUM(C8:C43)</f>
        <v>22720235.36</v>
      </c>
      <c r="D44" s="128">
        <f t="shared" si="1"/>
        <v>22720235.360000003</v>
      </c>
      <c r="E44" s="342">
        <f t="shared" si="1"/>
        <v>1116898.07</v>
      </c>
      <c r="F44" s="342">
        <f t="shared" si="1"/>
        <v>1116898.0699999998</v>
      </c>
      <c r="G44" s="147">
        <f t="shared" si="1"/>
        <v>2882561.21</v>
      </c>
      <c r="H44" s="147">
        <f t="shared" si="1"/>
        <v>2882561.21</v>
      </c>
      <c r="I44" s="147">
        <f>SUM(I8:I43)</f>
        <v>22527310.189999998</v>
      </c>
      <c r="J44" s="147">
        <f>SUM(J8:J43)</f>
        <v>22527310.19</v>
      </c>
      <c r="M44" s="13">
        <f>J44-I44</f>
        <v>0</v>
      </c>
    </row>
    <row r="45" spans="1:10" ht="19.5" thickTop="1">
      <c r="A45" s="139"/>
      <c r="B45" s="182"/>
      <c r="C45" s="130"/>
      <c r="D45" s="130"/>
      <c r="E45" s="144"/>
      <c r="F45" s="144"/>
      <c r="G45" s="144"/>
      <c r="H45" s="144"/>
      <c r="I45" s="144"/>
      <c r="J45" s="144"/>
    </row>
    <row r="46" spans="1:10" ht="18.75">
      <c r="A46" s="5"/>
      <c r="B46" s="5"/>
      <c r="C46" s="5"/>
      <c r="D46" s="5"/>
      <c r="E46" s="183"/>
      <c r="F46" s="183"/>
      <c r="G46" s="183"/>
      <c r="H46" s="183"/>
      <c r="I46" s="5"/>
      <c r="J46" s="5"/>
    </row>
  </sheetData>
  <sheetProtection/>
  <mergeCells count="11">
    <mergeCell ref="I5:J5"/>
    <mergeCell ref="C6:D6"/>
    <mergeCell ref="E6:F6"/>
    <mergeCell ref="G6:H6"/>
    <mergeCell ref="I6:J6"/>
    <mergeCell ref="A1:K1"/>
    <mergeCell ref="A2:K2"/>
    <mergeCell ref="A3:K3"/>
    <mergeCell ref="C5:D5"/>
    <mergeCell ref="E5:F5"/>
    <mergeCell ref="G5:H5"/>
  </mergeCells>
  <printOptions/>
  <pageMargins left="1.09" right="0.19" top="0.29" bottom="0.23" header="0.18" footer="0.29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61"/>
  </sheetPr>
  <dimension ref="A1:F97"/>
  <sheetViews>
    <sheetView zoomScalePageLayoutView="0" workbookViewId="0" topLeftCell="A3">
      <pane ySplit="2190" topLeftCell="A34" activePane="bottomLeft" state="split"/>
      <selection pane="topLeft" activeCell="A4" sqref="A4:F4"/>
      <selection pane="bottomLeft" activeCell="J48" sqref="J48"/>
    </sheetView>
  </sheetViews>
  <sheetFormatPr defaultColWidth="9.140625" defaultRowHeight="21.75"/>
  <cols>
    <col min="1" max="1" width="57.28125" style="106" customWidth="1"/>
    <col min="2" max="2" width="11.421875" style="184" customWidth="1"/>
    <col min="3" max="3" width="12.57421875" style="185" customWidth="1"/>
    <col min="4" max="4" width="4.57421875" style="185" customWidth="1"/>
    <col min="5" max="5" width="12.00390625" style="186" customWidth="1"/>
    <col min="6" max="6" width="4.7109375" style="186" customWidth="1"/>
    <col min="7" max="16384" width="9.140625" style="106" customWidth="1"/>
  </cols>
  <sheetData>
    <row r="1" ht="17.25">
      <c r="E1" s="186" t="s">
        <v>221</v>
      </c>
    </row>
    <row r="2" spans="1:6" ht="17.25">
      <c r="A2" s="399" t="s">
        <v>131</v>
      </c>
      <c r="B2" s="399"/>
      <c r="C2" s="399"/>
      <c r="D2" s="399"/>
      <c r="E2" s="399"/>
      <c r="F2" s="399"/>
    </row>
    <row r="3" spans="1:6" ht="17.25">
      <c r="A3" s="399" t="s">
        <v>222</v>
      </c>
      <c r="B3" s="399"/>
      <c r="C3" s="399"/>
      <c r="D3" s="399"/>
      <c r="E3" s="399"/>
      <c r="F3" s="399"/>
    </row>
    <row r="4" spans="1:6" ht="17.25">
      <c r="A4" s="399" t="s">
        <v>602</v>
      </c>
      <c r="B4" s="399"/>
      <c r="C4" s="399"/>
      <c r="D4" s="399"/>
      <c r="E4" s="399"/>
      <c r="F4" s="399"/>
    </row>
    <row r="5" ht="10.5" customHeight="1"/>
    <row r="6" spans="1:6" ht="17.25">
      <c r="A6" s="180"/>
      <c r="B6" s="187" t="s">
        <v>28</v>
      </c>
      <c r="C6" s="400" t="s">
        <v>34</v>
      </c>
      <c r="D6" s="400"/>
      <c r="E6" s="401" t="s">
        <v>363</v>
      </c>
      <c r="F6" s="401"/>
    </row>
    <row r="7" spans="1:6" ht="17.25">
      <c r="A7" s="188" t="s">
        <v>223</v>
      </c>
      <c r="B7" s="189"/>
      <c r="C7" s="190"/>
      <c r="D7" s="190"/>
      <c r="E7" s="191"/>
      <c r="F7" s="191"/>
    </row>
    <row r="8" spans="1:6" ht="17.25">
      <c r="A8" s="192" t="s">
        <v>224</v>
      </c>
      <c r="B8" s="193" t="s">
        <v>298</v>
      </c>
      <c r="C8" s="194"/>
      <c r="D8" s="194"/>
      <c r="E8" s="195"/>
      <c r="F8" s="195"/>
    </row>
    <row r="9" spans="1:6" ht="17.25">
      <c r="A9" s="192" t="s">
        <v>225</v>
      </c>
      <c r="B9" s="193" t="s">
        <v>299</v>
      </c>
      <c r="C9" s="194">
        <v>12000</v>
      </c>
      <c r="D9" s="194">
        <v>0</v>
      </c>
      <c r="E9" s="195">
        <v>14150</v>
      </c>
      <c r="F9" s="195">
        <v>0</v>
      </c>
    </row>
    <row r="10" spans="1:6" ht="17.25">
      <c r="A10" s="192" t="s">
        <v>226</v>
      </c>
      <c r="B10" s="193" t="s">
        <v>300</v>
      </c>
      <c r="C10" s="194">
        <v>67000</v>
      </c>
      <c r="D10" s="194">
        <v>0</v>
      </c>
      <c r="E10" s="195">
        <v>62437</v>
      </c>
      <c r="F10" s="195">
        <v>97</v>
      </c>
    </row>
    <row r="11" spans="1:6" ht="17.25">
      <c r="A11" s="192" t="s">
        <v>227</v>
      </c>
      <c r="B11" s="193" t="s">
        <v>301</v>
      </c>
      <c r="C11" s="194">
        <v>0</v>
      </c>
      <c r="D11" s="194"/>
      <c r="E11" s="195"/>
      <c r="F11" s="195"/>
    </row>
    <row r="12" spans="1:6" ht="17.25">
      <c r="A12" s="192" t="s">
        <v>228</v>
      </c>
      <c r="B12" s="193" t="s">
        <v>302</v>
      </c>
      <c r="C12" s="194">
        <v>0</v>
      </c>
      <c r="D12" s="194"/>
      <c r="E12" s="195"/>
      <c r="F12" s="195"/>
    </row>
    <row r="13" spans="1:6" ht="17.25">
      <c r="A13" s="192" t="s">
        <v>230</v>
      </c>
      <c r="B13" s="193" t="s">
        <v>303</v>
      </c>
      <c r="C13" s="194">
        <v>0</v>
      </c>
      <c r="D13" s="194"/>
      <c r="E13" s="195"/>
      <c r="F13" s="195"/>
    </row>
    <row r="14" spans="1:6" ht="17.25">
      <c r="A14" s="196" t="s">
        <v>229</v>
      </c>
      <c r="B14" s="197" t="s">
        <v>304</v>
      </c>
      <c r="C14" s="198">
        <v>0</v>
      </c>
      <c r="D14" s="198"/>
      <c r="E14" s="199"/>
      <c r="F14" s="199"/>
    </row>
    <row r="15" spans="1:6" ht="18.75">
      <c r="A15" s="200" t="s">
        <v>78</v>
      </c>
      <c r="B15" s="187"/>
      <c r="C15" s="201">
        <f>SUM(C9:C14)+INT(SUM(D9:D14)/100)</f>
        <v>79000</v>
      </c>
      <c r="D15" s="202">
        <f>MOD(SUM(D9:D14),100)</f>
        <v>0</v>
      </c>
      <c r="E15" s="203">
        <f>SUM(E9:E14)+INT(SUM(F9:F14)/100)</f>
        <v>76587</v>
      </c>
      <c r="F15" s="204">
        <f>MOD(SUM(F9:F14),100)</f>
        <v>97</v>
      </c>
    </row>
    <row r="16" spans="1:6" ht="17.25">
      <c r="A16" s="188" t="s">
        <v>231</v>
      </c>
      <c r="B16" s="189" t="s">
        <v>305</v>
      </c>
      <c r="C16" s="190"/>
      <c r="D16" s="190"/>
      <c r="E16" s="191"/>
      <c r="F16" s="191"/>
    </row>
    <row r="17" spans="1:6" ht="17.25">
      <c r="A17" s="192" t="s">
        <v>232</v>
      </c>
      <c r="B17" s="193" t="s">
        <v>306</v>
      </c>
      <c r="C17" s="194"/>
      <c r="D17" s="194"/>
      <c r="E17" s="195"/>
      <c r="F17" s="195"/>
    </row>
    <row r="18" spans="1:6" ht="17.25">
      <c r="A18" s="192" t="s">
        <v>233</v>
      </c>
      <c r="B18" s="193" t="s">
        <v>307</v>
      </c>
      <c r="C18" s="194"/>
      <c r="D18" s="194"/>
      <c r="E18" s="195"/>
      <c r="F18" s="195"/>
    </row>
    <row r="19" spans="1:6" ht="17.25">
      <c r="A19" s="192" t="s">
        <v>234</v>
      </c>
      <c r="B19" s="193" t="s">
        <v>308</v>
      </c>
      <c r="C19" s="194"/>
      <c r="D19" s="194"/>
      <c r="E19" s="195"/>
      <c r="F19" s="195"/>
    </row>
    <row r="20" spans="1:6" ht="17.25">
      <c r="A20" s="192" t="s">
        <v>235</v>
      </c>
      <c r="B20" s="193" t="s">
        <v>309</v>
      </c>
      <c r="C20" s="194"/>
      <c r="D20" s="194"/>
      <c r="E20" s="195"/>
      <c r="F20" s="195"/>
    </row>
    <row r="21" spans="1:6" ht="17.25">
      <c r="A21" s="192" t="s">
        <v>236</v>
      </c>
      <c r="B21" s="193" t="s">
        <v>310</v>
      </c>
      <c r="C21" s="194"/>
      <c r="D21" s="194"/>
      <c r="E21" s="195">
        <v>798</v>
      </c>
      <c r="F21" s="195">
        <v>50</v>
      </c>
    </row>
    <row r="22" spans="1:6" ht="17.25">
      <c r="A22" s="192" t="s">
        <v>237</v>
      </c>
      <c r="B22" s="193" t="s">
        <v>311</v>
      </c>
      <c r="C22" s="194"/>
      <c r="D22" s="194"/>
      <c r="E22" s="195"/>
      <c r="F22" s="195"/>
    </row>
    <row r="23" spans="1:6" ht="17.25">
      <c r="A23" s="192" t="s">
        <v>238</v>
      </c>
      <c r="B23" s="193" t="s">
        <v>312</v>
      </c>
      <c r="C23" s="194"/>
      <c r="D23" s="194"/>
      <c r="E23" s="195">
        <v>1500</v>
      </c>
      <c r="F23" s="195">
        <v>0</v>
      </c>
    </row>
    <row r="24" spans="1:6" ht="17.25">
      <c r="A24" s="192" t="s">
        <v>239</v>
      </c>
      <c r="B24" s="193" t="s">
        <v>313</v>
      </c>
      <c r="C24" s="194"/>
      <c r="D24" s="194"/>
      <c r="E24" s="195"/>
      <c r="F24" s="195"/>
    </row>
    <row r="25" spans="1:6" ht="17.25">
      <c r="A25" s="192" t="s">
        <v>240</v>
      </c>
      <c r="B25" s="193"/>
      <c r="C25" s="194"/>
      <c r="D25" s="194"/>
      <c r="E25" s="195"/>
      <c r="F25" s="195"/>
    </row>
    <row r="26" spans="1:6" ht="17.25">
      <c r="A26" s="192" t="s">
        <v>241</v>
      </c>
      <c r="B26" s="193" t="s">
        <v>314</v>
      </c>
      <c r="C26" s="194"/>
      <c r="D26" s="194"/>
      <c r="E26" s="195"/>
      <c r="F26" s="195"/>
    </row>
    <row r="27" spans="1:6" ht="17.25">
      <c r="A27" s="192" t="s">
        <v>242</v>
      </c>
      <c r="B27" s="193" t="s">
        <v>315</v>
      </c>
      <c r="C27" s="194">
        <v>150</v>
      </c>
      <c r="D27" s="194">
        <v>0</v>
      </c>
      <c r="E27" s="195">
        <v>250</v>
      </c>
      <c r="F27" s="195">
        <v>0</v>
      </c>
    </row>
    <row r="28" spans="1:6" ht="17.25">
      <c r="A28" s="192" t="s">
        <v>243</v>
      </c>
      <c r="B28" s="193"/>
      <c r="C28" s="194"/>
      <c r="D28" s="194"/>
      <c r="E28" s="195"/>
      <c r="F28" s="195"/>
    </row>
    <row r="29" spans="1:6" ht="17.25">
      <c r="A29" s="192" t="s">
        <v>244</v>
      </c>
      <c r="B29" s="193" t="s">
        <v>316</v>
      </c>
      <c r="C29" s="194"/>
      <c r="D29" s="194"/>
      <c r="E29" s="195"/>
      <c r="F29" s="195"/>
    </row>
    <row r="30" spans="1:6" ht="17.25">
      <c r="A30" s="192" t="s">
        <v>245</v>
      </c>
      <c r="B30" s="193" t="s">
        <v>317</v>
      </c>
      <c r="C30" s="194"/>
      <c r="D30" s="194"/>
      <c r="E30" s="195"/>
      <c r="F30" s="195"/>
    </row>
    <row r="31" spans="1:6" ht="17.25">
      <c r="A31" s="192" t="s">
        <v>246</v>
      </c>
      <c r="B31" s="193" t="s">
        <v>318</v>
      </c>
      <c r="C31" s="194"/>
      <c r="D31" s="194"/>
      <c r="E31" s="195"/>
      <c r="F31" s="195"/>
    </row>
    <row r="32" spans="1:6" ht="17.25">
      <c r="A32" s="192" t="s">
        <v>247</v>
      </c>
      <c r="B32" s="193" t="s">
        <v>319</v>
      </c>
      <c r="C32" s="194"/>
      <c r="D32" s="194"/>
      <c r="E32" s="195"/>
      <c r="F32" s="195"/>
    </row>
    <row r="33" spans="1:6" ht="17.25">
      <c r="A33" s="192" t="s">
        <v>248</v>
      </c>
      <c r="B33" s="193" t="s">
        <v>320</v>
      </c>
      <c r="C33" s="194"/>
      <c r="D33" s="194"/>
      <c r="E33" s="195"/>
      <c r="F33" s="195"/>
    </row>
    <row r="34" spans="1:6" ht="17.25">
      <c r="A34" s="192" t="s">
        <v>250</v>
      </c>
      <c r="B34" s="193" t="s">
        <v>321</v>
      </c>
      <c r="C34" s="194"/>
      <c r="D34" s="194"/>
      <c r="E34" s="195"/>
      <c r="F34" s="195"/>
    </row>
    <row r="35" spans="1:6" ht="17.25">
      <c r="A35" s="192" t="s">
        <v>249</v>
      </c>
      <c r="B35" s="193" t="s">
        <v>322</v>
      </c>
      <c r="C35" s="194">
        <v>500</v>
      </c>
      <c r="D35" s="194">
        <v>0</v>
      </c>
      <c r="E35" s="195">
        <v>800</v>
      </c>
      <c r="F35" s="195">
        <v>0</v>
      </c>
    </row>
    <row r="36" spans="1:6" ht="17.25">
      <c r="A36" s="192" t="s">
        <v>251</v>
      </c>
      <c r="B36" s="193" t="s">
        <v>323</v>
      </c>
      <c r="C36" s="194"/>
      <c r="D36" s="194"/>
      <c r="E36" s="195"/>
      <c r="F36" s="195"/>
    </row>
    <row r="37" spans="1:6" ht="17.25">
      <c r="A37" s="192" t="s">
        <v>252</v>
      </c>
      <c r="B37" s="193" t="s">
        <v>324</v>
      </c>
      <c r="C37" s="194"/>
      <c r="D37" s="194"/>
      <c r="E37" s="195"/>
      <c r="F37" s="195"/>
    </row>
    <row r="38" spans="1:6" ht="17.25">
      <c r="A38" s="192" t="s">
        <v>253</v>
      </c>
      <c r="B38" s="193" t="s">
        <v>325</v>
      </c>
      <c r="C38" s="194">
        <v>10000</v>
      </c>
      <c r="D38" s="194">
        <v>0</v>
      </c>
      <c r="E38" s="195">
        <v>96661</v>
      </c>
      <c r="F38" s="195">
        <v>0</v>
      </c>
    </row>
    <row r="39" spans="1:6" ht="17.25">
      <c r="A39" s="192" t="s">
        <v>254</v>
      </c>
      <c r="B39" s="193" t="s">
        <v>326</v>
      </c>
      <c r="C39" s="194"/>
      <c r="D39" s="194"/>
      <c r="E39" s="195">
        <v>300</v>
      </c>
      <c r="F39" s="195">
        <v>0</v>
      </c>
    </row>
    <row r="40" spans="1:6" ht="17.25">
      <c r="A40" s="192" t="s">
        <v>255</v>
      </c>
      <c r="B40" s="193" t="s">
        <v>327</v>
      </c>
      <c r="C40" s="194"/>
      <c r="D40" s="194"/>
      <c r="E40" s="195"/>
      <c r="F40" s="195">
        <v>0</v>
      </c>
    </row>
    <row r="41" spans="1:6" ht="17.25">
      <c r="A41" s="192" t="s">
        <v>256</v>
      </c>
      <c r="B41" s="193" t="s">
        <v>328</v>
      </c>
      <c r="C41" s="194"/>
      <c r="D41" s="194"/>
      <c r="E41" s="195"/>
      <c r="F41" s="195"/>
    </row>
    <row r="42" spans="1:6" ht="17.25">
      <c r="A42" s="192" t="s">
        <v>257</v>
      </c>
      <c r="B42" s="193" t="s">
        <v>329</v>
      </c>
      <c r="C42" s="194"/>
      <c r="D42" s="194"/>
      <c r="E42" s="195"/>
      <c r="F42" s="195"/>
    </row>
    <row r="43" spans="1:6" ht="17.25">
      <c r="A43" s="192" t="s">
        <v>258</v>
      </c>
      <c r="B43" s="193"/>
      <c r="C43" s="194"/>
      <c r="D43" s="194"/>
      <c r="E43" s="195"/>
      <c r="F43" s="195"/>
    </row>
    <row r="44" spans="1:6" ht="17.25">
      <c r="A44" s="192" t="s">
        <v>259</v>
      </c>
      <c r="B44" s="193" t="s">
        <v>330</v>
      </c>
      <c r="C44" s="194"/>
      <c r="D44" s="194"/>
      <c r="E44" s="195"/>
      <c r="F44" s="195"/>
    </row>
    <row r="45" spans="1:6" ht="17.25">
      <c r="A45" s="192" t="s">
        <v>260</v>
      </c>
      <c r="B45" s="193" t="s">
        <v>331</v>
      </c>
      <c r="C45" s="194">
        <v>3000</v>
      </c>
      <c r="D45" s="194">
        <v>0</v>
      </c>
      <c r="E45" s="195">
        <v>400</v>
      </c>
      <c r="F45" s="195">
        <v>0</v>
      </c>
    </row>
    <row r="46" spans="1:6" ht="17.25">
      <c r="A46" s="192" t="s">
        <v>261</v>
      </c>
      <c r="B46" s="193" t="s">
        <v>332</v>
      </c>
      <c r="C46" s="194"/>
      <c r="D46" s="194"/>
      <c r="E46" s="195"/>
      <c r="F46" s="195"/>
    </row>
    <row r="47" spans="1:6" ht="17.25">
      <c r="A47" s="196" t="s">
        <v>262</v>
      </c>
      <c r="B47" s="197" t="s">
        <v>333</v>
      </c>
      <c r="C47" s="198"/>
      <c r="D47" s="198"/>
      <c r="E47" s="199"/>
      <c r="F47" s="199"/>
    </row>
    <row r="48" spans="1:6" ht="17.25">
      <c r="A48" s="196" t="s">
        <v>525</v>
      </c>
      <c r="B48" s="349" t="s">
        <v>524</v>
      </c>
      <c r="C48" s="350"/>
      <c r="D48" s="350"/>
      <c r="E48" s="351">
        <v>470</v>
      </c>
      <c r="F48" s="351">
        <v>0</v>
      </c>
    </row>
    <row r="49" spans="1:6" ht="18.75">
      <c r="A49" s="200" t="s">
        <v>78</v>
      </c>
      <c r="B49" s="187"/>
      <c r="C49" s="201">
        <f>SUM(C17:C48)+INT(SUM(D17:D48)/100)</f>
        <v>13650</v>
      </c>
      <c r="D49" s="202">
        <f>MOD(SUM(D17:D47),100)</f>
        <v>0</v>
      </c>
      <c r="E49" s="203">
        <f>SUM(E17:E48)+INT(SUM(F17:F48)/100)</f>
        <v>101179</v>
      </c>
      <c r="F49" s="204">
        <f>MOD(SUM(F17:F47),100)</f>
        <v>50</v>
      </c>
    </row>
    <row r="50" spans="1:6" ht="17.25">
      <c r="A50" s="188" t="s">
        <v>263</v>
      </c>
      <c r="B50" s="189"/>
      <c r="C50" s="190"/>
      <c r="D50" s="190"/>
      <c r="E50" s="191"/>
      <c r="F50" s="191"/>
    </row>
    <row r="51" spans="1:6" ht="17.25">
      <c r="A51" s="192" t="s">
        <v>264</v>
      </c>
      <c r="B51" s="193" t="s">
        <v>334</v>
      </c>
      <c r="C51" s="194"/>
      <c r="D51" s="194"/>
      <c r="E51" s="195"/>
      <c r="F51" s="195"/>
    </row>
    <row r="52" spans="1:6" ht="17.25">
      <c r="A52" s="192" t="s">
        <v>265</v>
      </c>
      <c r="B52" s="193" t="s">
        <v>335</v>
      </c>
      <c r="C52" s="194"/>
      <c r="D52" s="194"/>
      <c r="E52" s="195"/>
      <c r="F52" s="195"/>
    </row>
    <row r="53" spans="1:6" ht="17.25">
      <c r="A53" s="192" t="s">
        <v>266</v>
      </c>
      <c r="B53" s="193" t="s">
        <v>336</v>
      </c>
      <c r="C53" s="194">
        <v>39745</v>
      </c>
      <c r="D53" s="194">
        <v>0</v>
      </c>
      <c r="E53" s="195">
        <v>19306</v>
      </c>
      <c r="F53" s="195">
        <v>74</v>
      </c>
    </row>
    <row r="54" spans="1:6" ht="17.25">
      <c r="A54" s="192" t="s">
        <v>267</v>
      </c>
      <c r="B54" s="193" t="s">
        <v>337</v>
      </c>
      <c r="C54" s="194"/>
      <c r="D54" s="194"/>
      <c r="E54" s="195">
        <v>20000</v>
      </c>
      <c r="F54" s="195">
        <v>0</v>
      </c>
    </row>
    <row r="55" spans="1:6" ht="17.25">
      <c r="A55" s="196" t="s">
        <v>268</v>
      </c>
      <c r="B55" s="197" t="s">
        <v>338</v>
      </c>
      <c r="C55" s="198"/>
      <c r="D55" s="198"/>
      <c r="E55" s="199"/>
      <c r="F55" s="199"/>
    </row>
    <row r="56" spans="1:6" ht="18.75">
      <c r="A56" s="200" t="s">
        <v>78</v>
      </c>
      <c r="B56" s="187"/>
      <c r="C56" s="201">
        <f>SUM(C50:C55)+INT(SUM(D50:D55)/100)</f>
        <v>39745</v>
      </c>
      <c r="D56" s="202">
        <f>MOD(SUM(D50:D55),100)</f>
        <v>0</v>
      </c>
      <c r="E56" s="203">
        <f>SUM(E50:E55)+INT(SUM(F50:F55)/100)</f>
        <v>39306</v>
      </c>
      <c r="F56" s="204">
        <f>MOD(SUM(F50:F55),100)</f>
        <v>74</v>
      </c>
    </row>
    <row r="57" spans="1:6" ht="17.25">
      <c r="A57" s="188" t="s">
        <v>269</v>
      </c>
      <c r="B57" s="189" t="s">
        <v>339</v>
      </c>
      <c r="C57" s="190"/>
      <c r="D57" s="190"/>
      <c r="E57" s="191"/>
      <c r="F57" s="191"/>
    </row>
    <row r="58" spans="1:6" ht="17.25">
      <c r="A58" s="192" t="s">
        <v>270</v>
      </c>
      <c r="B58" s="193" t="s">
        <v>340</v>
      </c>
      <c r="C58" s="194"/>
      <c r="D58" s="194"/>
      <c r="E58" s="195"/>
      <c r="F58" s="195"/>
    </row>
    <row r="59" spans="1:6" ht="17.25">
      <c r="A59" s="192" t="s">
        <v>271</v>
      </c>
      <c r="B59" s="193" t="s">
        <v>341</v>
      </c>
      <c r="C59" s="194"/>
      <c r="D59" s="194"/>
      <c r="E59" s="195"/>
      <c r="F59" s="195"/>
    </row>
    <row r="60" spans="1:6" ht="17.25">
      <c r="A60" s="196" t="s">
        <v>272</v>
      </c>
      <c r="B60" s="197" t="s">
        <v>342</v>
      </c>
      <c r="C60" s="198"/>
      <c r="D60" s="198"/>
      <c r="E60" s="199"/>
      <c r="F60" s="199"/>
    </row>
    <row r="61" spans="1:6" ht="18.75">
      <c r="A61" s="168" t="s">
        <v>78</v>
      </c>
      <c r="B61" s="187"/>
      <c r="C61" s="201">
        <f>SUM(C58:C60)+INT(SUM(D58:D60)/100)</f>
        <v>0</v>
      </c>
      <c r="D61" s="202">
        <f>MOD(SUM(D58:D60),100)</f>
        <v>0</v>
      </c>
      <c r="E61" s="203">
        <f>SUM(E58:E60)+INT(SUM(F58:F60)/100)</f>
        <v>0</v>
      </c>
      <c r="F61" s="204">
        <f>MOD(SUM(F58:F60),100)</f>
        <v>0</v>
      </c>
    </row>
    <row r="62" spans="1:6" ht="17.25">
      <c r="A62" s="205" t="s">
        <v>273</v>
      </c>
      <c r="B62" s="189"/>
      <c r="C62" s="190"/>
      <c r="D62" s="190"/>
      <c r="E62" s="191"/>
      <c r="F62" s="191"/>
    </row>
    <row r="63" spans="1:6" ht="17.25">
      <c r="A63" s="192" t="s">
        <v>274</v>
      </c>
      <c r="B63" s="193" t="s">
        <v>343</v>
      </c>
      <c r="C63" s="194"/>
      <c r="D63" s="194"/>
      <c r="E63" s="195"/>
      <c r="F63" s="195"/>
    </row>
    <row r="64" spans="1:6" ht="17.25">
      <c r="A64" s="192" t="s">
        <v>275</v>
      </c>
      <c r="B64" s="193" t="s">
        <v>344</v>
      </c>
      <c r="C64" s="194">
        <v>17000</v>
      </c>
      <c r="D64" s="194">
        <v>0</v>
      </c>
      <c r="E64" s="195">
        <v>163100</v>
      </c>
      <c r="F64" s="195">
        <v>0</v>
      </c>
    </row>
    <row r="65" spans="1:6" ht="17.25">
      <c r="A65" s="192" t="s">
        <v>276</v>
      </c>
      <c r="B65" s="193" t="s">
        <v>345</v>
      </c>
      <c r="C65" s="194"/>
      <c r="D65" s="194"/>
      <c r="E65" s="195"/>
      <c r="F65" s="195"/>
    </row>
    <row r="66" spans="1:6" ht="17.25">
      <c r="A66" s="192" t="s">
        <v>277</v>
      </c>
      <c r="B66" s="193" t="s">
        <v>346</v>
      </c>
      <c r="C66" s="194"/>
      <c r="D66" s="194"/>
      <c r="E66" s="195"/>
      <c r="F66" s="195"/>
    </row>
    <row r="67" spans="1:6" ht="17.25">
      <c r="A67" s="192" t="s">
        <v>278</v>
      </c>
      <c r="B67" s="193" t="s">
        <v>347</v>
      </c>
      <c r="C67" s="194"/>
      <c r="D67" s="194"/>
      <c r="E67" s="195"/>
      <c r="F67" s="195"/>
    </row>
    <row r="68" spans="1:6" ht="17.25">
      <c r="A68" s="192" t="s">
        <v>279</v>
      </c>
      <c r="B68" s="193" t="s">
        <v>348</v>
      </c>
      <c r="C68" s="194"/>
      <c r="D68" s="194"/>
      <c r="E68" s="195"/>
      <c r="F68" s="195"/>
    </row>
    <row r="69" spans="1:6" ht="17.25">
      <c r="A69" s="196" t="s">
        <v>280</v>
      </c>
      <c r="B69" s="197" t="s">
        <v>349</v>
      </c>
      <c r="C69" s="198">
        <v>1000</v>
      </c>
      <c r="D69" s="198">
        <v>0</v>
      </c>
      <c r="E69" s="199">
        <v>82900</v>
      </c>
      <c r="F69" s="199">
        <v>0</v>
      </c>
    </row>
    <row r="70" spans="1:6" ht="18.75">
      <c r="A70" s="200" t="s">
        <v>78</v>
      </c>
      <c r="B70" s="187"/>
      <c r="C70" s="201">
        <f>SUM(C64:C69)+INT(SUM(D64:D69)/100)</f>
        <v>18000</v>
      </c>
      <c r="D70" s="202">
        <f>MOD(SUM(D63:D69),100)</f>
        <v>0</v>
      </c>
      <c r="E70" s="203">
        <f>SUM(E64:E69)+INT(SUM(F64:F69)/100)</f>
        <v>246000</v>
      </c>
      <c r="F70" s="204">
        <f>MOD(SUM(F63:F69),100)</f>
        <v>0</v>
      </c>
    </row>
    <row r="71" spans="1:6" ht="17.25">
      <c r="A71" s="188" t="s">
        <v>281</v>
      </c>
      <c r="B71" s="189" t="s">
        <v>350</v>
      </c>
      <c r="C71" s="190"/>
      <c r="D71" s="190"/>
      <c r="E71" s="191"/>
      <c r="F71" s="191"/>
    </row>
    <row r="72" spans="1:6" ht="17.25">
      <c r="A72" s="196" t="s">
        <v>282</v>
      </c>
      <c r="B72" s="197" t="s">
        <v>351</v>
      </c>
      <c r="C72" s="198"/>
      <c r="D72" s="198"/>
      <c r="E72" s="199"/>
      <c r="F72" s="199"/>
    </row>
    <row r="73" spans="1:6" ht="18.75">
      <c r="A73" s="200" t="s">
        <v>78</v>
      </c>
      <c r="B73" s="187"/>
      <c r="C73" s="201">
        <f>SUM(C72)+INT(SUM(D72)/100)</f>
        <v>0</v>
      </c>
      <c r="D73" s="202">
        <f>MOD(SUM(D72),100)</f>
        <v>0</v>
      </c>
      <c r="E73" s="203">
        <f>SUM(E72)+INT(SUM(F72)/100)</f>
        <v>0</v>
      </c>
      <c r="F73" s="204">
        <f>MOD(SUM(F72),100)</f>
        <v>0</v>
      </c>
    </row>
    <row r="74" spans="1:6" ht="17.25">
      <c r="A74" s="188" t="s">
        <v>283</v>
      </c>
      <c r="B74" s="189" t="s">
        <v>352</v>
      </c>
      <c r="C74" s="190"/>
      <c r="D74" s="190"/>
      <c r="E74" s="191"/>
      <c r="F74" s="191"/>
    </row>
    <row r="75" spans="1:6" ht="17.25">
      <c r="A75" s="206" t="s">
        <v>286</v>
      </c>
      <c r="B75" s="193" t="s">
        <v>353</v>
      </c>
      <c r="C75" s="194"/>
      <c r="D75" s="194"/>
      <c r="E75" s="195"/>
      <c r="F75" s="195"/>
    </row>
    <row r="76" spans="1:6" ht="17.25">
      <c r="A76" s="206" t="s">
        <v>284</v>
      </c>
      <c r="B76" s="193"/>
      <c r="C76" s="194">
        <v>1118404</v>
      </c>
      <c r="D76" s="194">
        <v>0</v>
      </c>
      <c r="E76" s="195">
        <v>891477</v>
      </c>
      <c r="F76" s="195">
        <v>42</v>
      </c>
    </row>
    <row r="77" spans="1:6" ht="17.25">
      <c r="A77" s="206" t="s">
        <v>285</v>
      </c>
      <c r="B77" s="193"/>
      <c r="C77" s="194">
        <v>4218621</v>
      </c>
      <c r="D77" s="194">
        <v>0</v>
      </c>
      <c r="E77" s="195">
        <v>2931680</v>
      </c>
      <c r="F77" s="195">
        <v>93</v>
      </c>
    </row>
    <row r="78" spans="1:6" ht="17.25">
      <c r="A78" s="206" t="s">
        <v>287</v>
      </c>
      <c r="B78" s="193" t="s">
        <v>354</v>
      </c>
      <c r="C78" s="194">
        <v>12600</v>
      </c>
      <c r="D78" s="194">
        <v>0</v>
      </c>
      <c r="E78" s="195">
        <v>20502</v>
      </c>
      <c r="F78" s="195">
        <v>48</v>
      </c>
    </row>
    <row r="79" spans="1:6" ht="17.25">
      <c r="A79" s="206" t="s">
        <v>288</v>
      </c>
      <c r="B79" s="193" t="s">
        <v>355</v>
      </c>
      <c r="C79" s="194">
        <v>598626</v>
      </c>
      <c r="D79" s="194">
        <v>0</v>
      </c>
      <c r="E79" s="195">
        <v>484757</v>
      </c>
      <c r="F79" s="195">
        <v>29</v>
      </c>
    </row>
    <row r="80" spans="1:6" ht="17.25">
      <c r="A80" s="206" t="s">
        <v>289</v>
      </c>
      <c r="B80" s="193" t="s">
        <v>356</v>
      </c>
      <c r="C80" s="194">
        <v>1172141</v>
      </c>
      <c r="D80" s="194">
        <v>0</v>
      </c>
      <c r="E80" s="195">
        <v>1252255</v>
      </c>
      <c r="F80" s="195">
        <v>36</v>
      </c>
    </row>
    <row r="81" spans="1:6" ht="17.25">
      <c r="A81" s="206" t="s">
        <v>290</v>
      </c>
      <c r="B81" s="193" t="s">
        <v>358</v>
      </c>
      <c r="C81" s="194"/>
      <c r="D81" s="194"/>
      <c r="E81" s="195"/>
      <c r="F81" s="195"/>
    </row>
    <row r="82" spans="1:6" ht="17.25">
      <c r="A82" s="206" t="s">
        <v>291</v>
      </c>
      <c r="B82" s="193" t="s">
        <v>359</v>
      </c>
      <c r="C82" s="194">
        <v>295625</v>
      </c>
      <c r="D82" s="194">
        <v>0</v>
      </c>
      <c r="E82" s="195">
        <v>238679</v>
      </c>
      <c r="F82" s="195">
        <v>0</v>
      </c>
    </row>
    <row r="83" spans="1:6" ht="17.25">
      <c r="A83" s="206" t="s">
        <v>292</v>
      </c>
      <c r="B83" s="193" t="s">
        <v>357</v>
      </c>
      <c r="C83" s="194"/>
      <c r="D83" s="194"/>
      <c r="E83" s="195"/>
      <c r="F83" s="195"/>
    </row>
    <row r="84" spans="1:6" ht="17.25">
      <c r="A84" s="206" t="s">
        <v>293</v>
      </c>
      <c r="B84" s="193" t="s">
        <v>360</v>
      </c>
      <c r="C84" s="194">
        <v>24360</v>
      </c>
      <c r="D84" s="194">
        <v>0</v>
      </c>
      <c r="E84" s="195">
        <v>31812</v>
      </c>
      <c r="F84" s="195">
        <v>10</v>
      </c>
    </row>
    <row r="85" spans="1:6" ht="17.25">
      <c r="A85" s="206" t="s">
        <v>294</v>
      </c>
      <c r="B85" s="193" t="s">
        <v>361</v>
      </c>
      <c r="C85" s="194">
        <v>42954</v>
      </c>
      <c r="D85" s="194">
        <v>0</v>
      </c>
      <c r="E85" s="195">
        <v>27663</v>
      </c>
      <c r="F85" s="195">
        <v>59</v>
      </c>
    </row>
    <row r="86" spans="1:6" ht="17.25">
      <c r="A86" s="207" t="s">
        <v>295</v>
      </c>
      <c r="B86" s="197"/>
      <c r="C86" s="198"/>
      <c r="D86" s="198"/>
      <c r="E86" s="199"/>
      <c r="F86" s="199"/>
    </row>
    <row r="87" spans="1:6" ht="18.75">
      <c r="A87" s="200" t="s">
        <v>78</v>
      </c>
      <c r="B87" s="187"/>
      <c r="C87" s="201">
        <f>SUM(C76:C86)+INT(SUM(D76:D86)/100)</f>
        <v>7483331</v>
      </c>
      <c r="D87" s="202">
        <f>MOD(SUM(D76:D86),100)</f>
        <v>0</v>
      </c>
      <c r="E87" s="203">
        <f>SUM(E76:E86)+INT(SUM(F76:F86)/100)</f>
        <v>5878828</v>
      </c>
      <c r="F87" s="204">
        <f>MOD(SUM(F76:F86),100)</f>
        <v>17</v>
      </c>
    </row>
    <row r="88" spans="1:6" ht="17.25">
      <c r="A88" s="188" t="s">
        <v>296</v>
      </c>
      <c r="B88" s="189"/>
      <c r="C88" s="190"/>
      <c r="D88" s="190"/>
      <c r="E88" s="191"/>
      <c r="F88" s="191"/>
    </row>
    <row r="89" spans="1:6" ht="17.25">
      <c r="A89" s="192" t="s">
        <v>297</v>
      </c>
      <c r="B89" s="193">
        <v>2002</v>
      </c>
      <c r="C89" s="194">
        <v>6885347</v>
      </c>
      <c r="D89" s="194">
        <v>0</v>
      </c>
      <c r="E89" s="195">
        <v>5197938</v>
      </c>
      <c r="F89" s="195">
        <v>0</v>
      </c>
    </row>
    <row r="90" spans="1:6" ht="17.25">
      <c r="A90" s="192" t="s">
        <v>4</v>
      </c>
      <c r="B90" s="193">
        <v>2002</v>
      </c>
      <c r="C90" s="194"/>
      <c r="D90" s="194"/>
      <c r="E90" s="195">
        <v>288000</v>
      </c>
      <c r="F90" s="195">
        <v>0</v>
      </c>
    </row>
    <row r="91" spans="1:6" ht="17.25">
      <c r="A91" s="192" t="s">
        <v>5</v>
      </c>
      <c r="B91" s="193">
        <v>2002</v>
      </c>
      <c r="C91" s="194"/>
      <c r="D91" s="194"/>
      <c r="E91" s="195"/>
      <c r="F91" s="195"/>
    </row>
    <row r="92" spans="1:6" ht="17.25">
      <c r="A92" s="192" t="s">
        <v>2</v>
      </c>
      <c r="B92" s="193" t="s">
        <v>362</v>
      </c>
      <c r="C92" s="194"/>
      <c r="D92" s="194"/>
      <c r="E92" s="195">
        <v>2438000</v>
      </c>
      <c r="F92" s="195">
        <v>0</v>
      </c>
    </row>
    <row r="93" spans="1:6" ht="17.25">
      <c r="A93" s="192" t="s">
        <v>3</v>
      </c>
      <c r="B93" s="197" t="s">
        <v>362</v>
      </c>
      <c r="C93" s="198"/>
      <c r="D93" s="198"/>
      <c r="E93" s="199"/>
      <c r="F93" s="199"/>
    </row>
    <row r="94" spans="1:6" ht="17.25">
      <c r="A94" s="192" t="s">
        <v>416</v>
      </c>
      <c r="B94" s="197" t="s">
        <v>362</v>
      </c>
      <c r="C94" s="198"/>
      <c r="D94" s="198"/>
      <c r="E94" s="199">
        <v>276500</v>
      </c>
      <c r="F94" s="199">
        <v>0</v>
      </c>
    </row>
    <row r="95" spans="1:6" ht="17.25">
      <c r="A95" s="192" t="s">
        <v>439</v>
      </c>
      <c r="B95" s="197" t="s">
        <v>362</v>
      </c>
      <c r="C95" s="198"/>
      <c r="D95" s="198"/>
      <c r="E95" s="199"/>
      <c r="F95" s="199"/>
    </row>
    <row r="96" spans="1:6" ht="18.75">
      <c r="A96" s="200" t="s">
        <v>78</v>
      </c>
      <c r="B96" s="187"/>
      <c r="C96" s="201">
        <f>SUM(C89:C95)+INT(SUM(D89:D95)/100)</f>
        <v>6885347</v>
      </c>
      <c r="D96" s="202">
        <f>MOD(SUM(D89:D95),100)</f>
        <v>0</v>
      </c>
      <c r="E96" s="203">
        <f>SUM(E89:E95)+INT(SUM(F89:F95)/100)</f>
        <v>8200438</v>
      </c>
      <c r="F96" s="204">
        <f>MOD(SUM(F89:F95),100)</f>
        <v>0</v>
      </c>
    </row>
    <row r="97" spans="1:6" ht="18.75">
      <c r="A97" s="208" t="s">
        <v>184</v>
      </c>
      <c r="B97" s="209"/>
      <c r="C97" s="201">
        <f>SUM(C15,C49,C56,,C61,C70,C73,C87,C96)+INT(SUM(D15,,D49,D56,D61,D70,D73,D87,D96)/100)</f>
        <v>14519073</v>
      </c>
      <c r="D97" s="202">
        <f>MOD(SUM(D15,,D49,D56,D61,D70,D73,D87,D96),100)</f>
        <v>0</v>
      </c>
      <c r="E97" s="203">
        <f>SUM(E15,E49,E56,,E61,E70,E73,E87,E96)+INT(SUM(F15,,F49,F56,F61,F70,F73,F87,F96)/100)</f>
        <v>14542340</v>
      </c>
      <c r="F97" s="204">
        <f>MOD(SUM(F15,,F49,F56,F61,F70,F73,F87,F96),100)</f>
        <v>38</v>
      </c>
    </row>
  </sheetData>
  <sheetProtection/>
  <mergeCells count="5">
    <mergeCell ref="A4:F4"/>
    <mergeCell ref="A3:F3"/>
    <mergeCell ref="A2:F2"/>
    <mergeCell ref="C6:D6"/>
    <mergeCell ref="E6:F6"/>
  </mergeCells>
  <printOptions/>
  <pageMargins left="0.47" right="0.18" top="0.28" bottom="0.33" header="0.3" footer="0.29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61"/>
  </sheetPr>
  <dimension ref="A2:F253"/>
  <sheetViews>
    <sheetView tabSelected="1" zoomScale="130" zoomScaleNormal="130" zoomScaleSheetLayoutView="100" zoomScalePageLayoutView="0" workbookViewId="0" topLeftCell="A88">
      <selection activeCell="F85" sqref="F85"/>
    </sheetView>
  </sheetViews>
  <sheetFormatPr defaultColWidth="9.00390625" defaultRowHeight="21.75"/>
  <cols>
    <col min="1" max="1" width="3.00390625" style="1" customWidth="1"/>
    <col min="2" max="2" width="49.8515625" style="1" customWidth="1"/>
    <col min="3" max="3" width="20.00390625" style="1" customWidth="1"/>
    <col min="4" max="4" width="8.57421875" style="1" customWidth="1"/>
    <col min="5" max="16384" width="9.00390625" style="1" customWidth="1"/>
  </cols>
  <sheetData>
    <row r="1" ht="5.25" customHeight="1"/>
    <row r="2" spans="1:5" ht="18.75">
      <c r="A2" s="402" t="s">
        <v>10</v>
      </c>
      <c r="B2" s="402"/>
      <c r="C2" s="211" t="s">
        <v>603</v>
      </c>
      <c r="D2" s="211"/>
      <c r="E2" s="356" t="s">
        <v>561</v>
      </c>
    </row>
    <row r="3" spans="2:3" ht="18.75">
      <c r="B3" s="402" t="s">
        <v>79</v>
      </c>
      <c r="C3" s="402"/>
    </row>
    <row r="4" spans="2:3" ht="18.75">
      <c r="B4" s="212" t="s">
        <v>101</v>
      </c>
      <c r="C4" s="213">
        <f>SUM(C5:C6)</f>
        <v>285.7</v>
      </c>
    </row>
    <row r="5" spans="2:5" ht="18.75">
      <c r="B5" s="214" t="s">
        <v>80</v>
      </c>
      <c r="C5" s="215">
        <v>0</v>
      </c>
      <c r="D5" s="13"/>
      <c r="E5" s="13"/>
    </row>
    <row r="6" spans="2:5" ht="18.75">
      <c r="B6" s="214" t="s">
        <v>81</v>
      </c>
      <c r="C6" s="215">
        <v>285.7</v>
      </c>
      <c r="D6" s="13"/>
      <c r="E6" s="13"/>
    </row>
    <row r="7" spans="2:5" ht="18.75">
      <c r="B7" s="212" t="s">
        <v>100</v>
      </c>
      <c r="C7" s="216">
        <f>SUM(C8:C18)</f>
        <v>10581</v>
      </c>
      <c r="E7" s="217"/>
    </row>
    <row r="8" spans="2:3" ht="18.75">
      <c r="B8" s="214" t="s">
        <v>381</v>
      </c>
      <c r="C8" s="215">
        <v>40</v>
      </c>
    </row>
    <row r="9" spans="2:3" ht="18.75">
      <c r="B9" s="214" t="s">
        <v>148</v>
      </c>
      <c r="C9" s="215"/>
    </row>
    <row r="10" spans="2:3" ht="18.75">
      <c r="B10" s="214" t="s">
        <v>149</v>
      </c>
      <c r="C10" s="215"/>
    </row>
    <row r="11" spans="2:3" ht="18.75">
      <c r="B11" s="214" t="s">
        <v>164</v>
      </c>
      <c r="C11" s="215">
        <v>0</v>
      </c>
    </row>
    <row r="12" spans="2:3" ht="18.75">
      <c r="B12" s="214" t="s">
        <v>497</v>
      </c>
      <c r="C12" s="215">
        <v>41</v>
      </c>
    </row>
    <row r="13" spans="2:3" ht="18.75">
      <c r="B13" s="214" t="s">
        <v>92</v>
      </c>
      <c r="C13" s="215">
        <v>10500</v>
      </c>
    </row>
    <row r="14" spans="2:3" ht="18.75">
      <c r="B14" s="214" t="s">
        <v>178</v>
      </c>
      <c r="C14" s="215"/>
    </row>
    <row r="15" spans="2:3" ht="18.75">
      <c r="B15" s="214" t="s">
        <v>550</v>
      </c>
      <c r="C15" s="215"/>
    </row>
    <row r="16" spans="2:3" ht="18.75">
      <c r="B16" s="214" t="s">
        <v>409</v>
      </c>
      <c r="C16" s="215"/>
    </row>
    <row r="17" spans="2:3" ht="18.75">
      <c r="B17" s="214" t="s">
        <v>522</v>
      </c>
      <c r="C17" s="215"/>
    </row>
    <row r="18" spans="2:3" ht="18.75">
      <c r="B18" s="17" t="s">
        <v>551</v>
      </c>
      <c r="C18" s="355"/>
    </row>
    <row r="19" spans="2:3" ht="18.75">
      <c r="B19" s="212" t="s">
        <v>103</v>
      </c>
      <c r="C19" s="216">
        <f>SUM(C20)</f>
        <v>0</v>
      </c>
    </row>
    <row r="20" spans="2:3" ht="18.75">
      <c r="B20" s="214" t="s">
        <v>82</v>
      </c>
      <c r="C20" s="215"/>
    </row>
    <row r="21" spans="2:3" ht="18.75">
      <c r="B21" s="212" t="s">
        <v>104</v>
      </c>
      <c r="C21" s="216">
        <f>SUM(C22:C24)</f>
        <v>45000</v>
      </c>
    </row>
    <row r="22" spans="2:3" ht="23.25" customHeight="1">
      <c r="B22" s="214" t="s">
        <v>93</v>
      </c>
      <c r="C22" s="215">
        <v>45000</v>
      </c>
    </row>
    <row r="23" spans="2:3" ht="23.25" customHeight="1">
      <c r="B23" s="214" t="s">
        <v>150</v>
      </c>
      <c r="C23" s="215"/>
    </row>
    <row r="24" spans="2:3" ht="23.25" customHeight="1">
      <c r="B24" s="214" t="s">
        <v>523</v>
      </c>
      <c r="C24" s="215">
        <v>0</v>
      </c>
    </row>
    <row r="25" spans="2:3" ht="18.75">
      <c r="B25" s="212" t="s">
        <v>102</v>
      </c>
      <c r="C25" s="218">
        <f>SUM(C26:C34)</f>
        <v>340492.63</v>
      </c>
    </row>
    <row r="26" spans="2:3" ht="22.5" customHeight="1">
      <c r="B26" s="214" t="s">
        <v>67</v>
      </c>
      <c r="C26" s="215">
        <v>0</v>
      </c>
    </row>
    <row r="27" spans="2:3" ht="18.75">
      <c r="B27" s="214" t="s">
        <v>83</v>
      </c>
      <c r="C27" s="219">
        <v>119697.23</v>
      </c>
    </row>
    <row r="28" spans="2:3" ht="18.75">
      <c r="B28" s="214" t="s">
        <v>94</v>
      </c>
      <c r="C28" s="219"/>
    </row>
    <row r="29" spans="2:3" ht="18.75">
      <c r="B29" s="214" t="s">
        <v>84</v>
      </c>
      <c r="C29" s="219">
        <v>57996.93</v>
      </c>
    </row>
    <row r="30" spans="2:3" ht="18.75">
      <c r="B30" s="214" t="s">
        <v>85</v>
      </c>
      <c r="C30" s="219">
        <v>162798.47</v>
      </c>
    </row>
    <row r="31" spans="2:3" ht="18.75">
      <c r="B31" s="214" t="s">
        <v>95</v>
      </c>
      <c r="C31" s="215"/>
    </row>
    <row r="32" spans="2:3" ht="18.75">
      <c r="B32" s="214" t="s">
        <v>96</v>
      </c>
      <c r="C32" s="220">
        <v>0</v>
      </c>
    </row>
    <row r="33" spans="2:3" ht="18.75">
      <c r="B33" s="214" t="s">
        <v>86</v>
      </c>
      <c r="C33" s="215">
        <v>0</v>
      </c>
    </row>
    <row r="34" spans="2:3" ht="18.75">
      <c r="B34" s="214" t="s">
        <v>173</v>
      </c>
      <c r="C34" s="220">
        <v>0</v>
      </c>
    </row>
    <row r="35" spans="2:3" ht="18.75">
      <c r="B35" s="212" t="s">
        <v>379</v>
      </c>
      <c r="C35" s="216">
        <f>SUM(C36)</f>
        <v>0</v>
      </c>
    </row>
    <row r="36" spans="2:3" ht="18.75">
      <c r="B36" s="214" t="s">
        <v>166</v>
      </c>
      <c r="C36" s="215"/>
    </row>
    <row r="37" spans="2:3" ht="18.75">
      <c r="B37" s="212" t="s">
        <v>6</v>
      </c>
      <c r="C37" s="216">
        <v>0</v>
      </c>
    </row>
    <row r="38" spans="2:3" ht="18.75">
      <c r="B38" s="212" t="s">
        <v>425</v>
      </c>
      <c r="C38" s="216">
        <v>0</v>
      </c>
    </row>
    <row r="39" spans="2:3" ht="18.75">
      <c r="B39" s="212" t="s">
        <v>380</v>
      </c>
      <c r="C39" s="216">
        <f>SUM(C40:C43)</f>
        <v>158000</v>
      </c>
    </row>
    <row r="40" spans="2:5" ht="18.75">
      <c r="B40" s="214" t="s">
        <v>438</v>
      </c>
      <c r="C40" s="215">
        <v>0</v>
      </c>
      <c r="E40" s="356" t="s">
        <v>562</v>
      </c>
    </row>
    <row r="41" spans="2:3" ht="18.75">
      <c r="B41" s="214" t="s">
        <v>365</v>
      </c>
      <c r="C41" s="215">
        <v>0</v>
      </c>
    </row>
    <row r="42" spans="2:3" ht="18.75">
      <c r="B42" s="214" t="s">
        <v>498</v>
      </c>
      <c r="C42" s="221">
        <v>140000</v>
      </c>
    </row>
    <row r="43" spans="2:3" ht="18.75">
      <c r="B43" s="214" t="s">
        <v>417</v>
      </c>
      <c r="C43" s="221">
        <v>18000</v>
      </c>
    </row>
    <row r="44" ht="19.5" thickBot="1">
      <c r="C44" s="222">
        <f>SUM(C4,C7,C19,C21,C25,C35,C39,C38,C37)</f>
        <v>554359.3300000001</v>
      </c>
    </row>
    <row r="45" spans="2:3" ht="19.5" thickTop="1">
      <c r="B45" s="70"/>
      <c r="C45" s="223"/>
    </row>
    <row r="46" spans="2:3" ht="18.75">
      <c r="B46" s="70"/>
      <c r="C46" s="223"/>
    </row>
    <row r="47" spans="2:3" ht="18.75">
      <c r="B47" s="70"/>
      <c r="C47" s="223"/>
    </row>
    <row r="48" spans="2:3" ht="18.75">
      <c r="B48" s="70"/>
      <c r="C48" s="223"/>
    </row>
    <row r="49" spans="2:3" ht="18.75">
      <c r="B49" s="70"/>
      <c r="C49" s="223"/>
    </row>
    <row r="50" spans="1:4" ht="18.75">
      <c r="A50" s="402" t="s">
        <v>9</v>
      </c>
      <c r="B50" s="402"/>
      <c r="C50" s="211" t="str">
        <f>C2</f>
        <v>ณ  วันที่  30  มิถุนายน  2554</v>
      </c>
      <c r="D50" s="211"/>
    </row>
    <row r="51" spans="2:3" ht="18.75">
      <c r="B51" s="402" t="s">
        <v>87</v>
      </c>
      <c r="C51" s="402"/>
    </row>
    <row r="52" ht="18.75">
      <c r="C52" s="13"/>
    </row>
    <row r="53" spans="2:3" ht="18.75">
      <c r="B53" s="214" t="s">
        <v>187</v>
      </c>
      <c r="C53" s="220">
        <v>0</v>
      </c>
    </row>
    <row r="54" spans="2:3" ht="18.75">
      <c r="B54" s="214" t="s">
        <v>88</v>
      </c>
      <c r="C54" s="220">
        <v>8950.39</v>
      </c>
    </row>
    <row r="55" spans="2:3" ht="18.75">
      <c r="B55" s="214" t="s">
        <v>98</v>
      </c>
      <c r="C55" s="220">
        <v>16.04</v>
      </c>
    </row>
    <row r="56" spans="2:3" ht="18.75">
      <c r="B56" s="214" t="s">
        <v>99</v>
      </c>
      <c r="C56" s="220">
        <v>19.26</v>
      </c>
    </row>
    <row r="57" spans="2:3" ht="18.75">
      <c r="B57" s="214" t="s">
        <v>106</v>
      </c>
      <c r="C57" s="220">
        <v>6450</v>
      </c>
    </row>
    <row r="58" spans="2:3" ht="18.75">
      <c r="B58" s="214" t="s">
        <v>90</v>
      </c>
      <c r="C58" s="220"/>
    </row>
    <row r="59" spans="2:3" ht="18.75">
      <c r="B59" s="214" t="s">
        <v>410</v>
      </c>
      <c r="C59" s="220">
        <v>0</v>
      </c>
    </row>
    <row r="60" spans="2:3" ht="18.75">
      <c r="B60" s="214" t="s">
        <v>429</v>
      </c>
      <c r="C60" s="220">
        <v>0</v>
      </c>
    </row>
    <row r="61" spans="2:3" ht="19.5" thickBot="1">
      <c r="B61" s="1" t="s">
        <v>475</v>
      </c>
      <c r="C61" s="224">
        <f>SUM(C53:C60)</f>
        <v>15435.69</v>
      </c>
    </row>
    <row r="62" ht="19.5" thickTop="1">
      <c r="C62" s="225"/>
    </row>
    <row r="63" ht="18.75">
      <c r="C63" s="225"/>
    </row>
    <row r="64" ht="18.75">
      <c r="C64" s="225"/>
    </row>
    <row r="65" ht="18.75">
      <c r="C65" s="225"/>
    </row>
    <row r="66" ht="18.75">
      <c r="C66" s="225"/>
    </row>
    <row r="67" spans="1:4" ht="18.75">
      <c r="A67" s="402" t="s">
        <v>8</v>
      </c>
      <c r="B67" s="402"/>
      <c r="C67" s="211" t="str">
        <f>C2</f>
        <v>ณ  วันที่  30  มิถุนายน  2554</v>
      </c>
      <c r="D67" s="211"/>
    </row>
    <row r="68" spans="2:3" ht="18.75">
      <c r="B68" s="402" t="s">
        <v>87</v>
      </c>
      <c r="C68" s="402"/>
    </row>
    <row r="69" ht="18.75">
      <c r="C69" s="13"/>
    </row>
    <row r="70" spans="2:3" ht="18.75">
      <c r="B70" s="214" t="s">
        <v>97</v>
      </c>
      <c r="C70" s="220">
        <v>6674.3</v>
      </c>
    </row>
    <row r="71" spans="2:3" ht="18.75">
      <c r="B71" s="214" t="s">
        <v>13</v>
      </c>
      <c r="C71" s="220"/>
    </row>
    <row r="72" spans="2:3" ht="18.75">
      <c r="B72" s="214" t="s">
        <v>14</v>
      </c>
      <c r="C72" s="220"/>
    </row>
    <row r="73" spans="2:3" ht="18.75">
      <c r="B73" s="214" t="s">
        <v>89</v>
      </c>
      <c r="C73" s="220">
        <v>19400</v>
      </c>
    </row>
    <row r="74" spans="2:3" ht="18.75">
      <c r="B74" s="214" t="s">
        <v>90</v>
      </c>
      <c r="C74" s="220">
        <v>0</v>
      </c>
    </row>
    <row r="75" spans="2:3" ht="19.5" thickBot="1">
      <c r="B75" s="1" t="s">
        <v>476</v>
      </c>
      <c r="C75" s="224">
        <f>SUM(C70:C74)</f>
        <v>26074.3</v>
      </c>
    </row>
    <row r="76" ht="19.5" thickTop="1">
      <c r="C76" s="225"/>
    </row>
    <row r="77" ht="18.75">
      <c r="C77" s="225"/>
    </row>
    <row r="78" ht="18.75">
      <c r="C78" s="225"/>
    </row>
    <row r="79" ht="18.75">
      <c r="C79" s="225"/>
    </row>
    <row r="80" ht="18.75">
      <c r="C80" s="225"/>
    </row>
    <row r="81" ht="18.75">
      <c r="C81" s="225"/>
    </row>
    <row r="82" ht="18.75">
      <c r="C82" s="225"/>
    </row>
    <row r="83" ht="18.75">
      <c r="C83" s="225"/>
    </row>
    <row r="84" ht="18.75">
      <c r="C84" s="225"/>
    </row>
    <row r="85" ht="18.75">
      <c r="C85" s="225"/>
    </row>
    <row r="86" ht="18.75">
      <c r="C86" s="225"/>
    </row>
    <row r="87" ht="18.75">
      <c r="C87" s="225"/>
    </row>
    <row r="88" ht="18.75">
      <c r="C88" s="225"/>
    </row>
    <row r="89" spans="1:4" ht="18.75">
      <c r="A89" s="402" t="s">
        <v>7</v>
      </c>
      <c r="B89" s="402"/>
      <c r="C89" s="211" t="str">
        <f>C2</f>
        <v>ณ  วันที่  30  มิถุนายน  2554</v>
      </c>
      <c r="D89" s="211"/>
    </row>
    <row r="90" spans="2:3" ht="18.75">
      <c r="B90" s="402" t="s">
        <v>87</v>
      </c>
      <c r="C90" s="402"/>
    </row>
    <row r="91" ht="18.75">
      <c r="C91" s="13"/>
    </row>
    <row r="92" spans="2:3" ht="18.75">
      <c r="B92" s="214" t="s">
        <v>91</v>
      </c>
      <c r="C92" s="219">
        <v>8950.39</v>
      </c>
    </row>
    <row r="93" spans="2:6" ht="18.75">
      <c r="B93" s="214" t="s">
        <v>89</v>
      </c>
      <c r="C93" s="219">
        <v>401676</v>
      </c>
      <c r="F93" s="1" t="s">
        <v>21</v>
      </c>
    </row>
    <row r="94" spans="2:3" ht="18.75">
      <c r="B94" s="214" t="s">
        <v>107</v>
      </c>
      <c r="C94" s="219">
        <v>0</v>
      </c>
    </row>
    <row r="95" spans="2:3" ht="18.75">
      <c r="B95" s="214" t="s">
        <v>108</v>
      </c>
      <c r="C95" s="219">
        <v>3507.72</v>
      </c>
    </row>
    <row r="96" spans="2:3" ht="18.75">
      <c r="B96" s="214" t="s">
        <v>109</v>
      </c>
      <c r="C96" s="219">
        <v>4209.31</v>
      </c>
    </row>
    <row r="97" spans="2:3" ht="18.75">
      <c r="B97" s="214" t="s">
        <v>410</v>
      </c>
      <c r="C97" s="220">
        <v>26653</v>
      </c>
    </row>
    <row r="98" spans="2:3" ht="18.75">
      <c r="B98" s="214" t="s">
        <v>429</v>
      </c>
      <c r="C98" s="220">
        <v>0</v>
      </c>
    </row>
    <row r="99" spans="2:3" ht="19.5" thickBot="1">
      <c r="B99" s="1" t="s">
        <v>477</v>
      </c>
      <c r="C99" s="224">
        <f>SUM(C92:C98)</f>
        <v>444996.42</v>
      </c>
    </row>
    <row r="100" ht="19.5" thickTop="1">
      <c r="C100" s="13"/>
    </row>
    <row r="101" spans="2:3" ht="18.75">
      <c r="B101" s="17" t="s">
        <v>90</v>
      </c>
      <c r="C101" s="226">
        <v>494662.22</v>
      </c>
    </row>
    <row r="102" ht="18.75">
      <c r="C102" s="13"/>
    </row>
    <row r="103" ht="18.75">
      <c r="C103" s="13"/>
    </row>
    <row r="104" ht="18.75">
      <c r="C104" s="13"/>
    </row>
    <row r="105" ht="18.75">
      <c r="C105" s="13"/>
    </row>
    <row r="106" ht="18.75">
      <c r="C106" s="13"/>
    </row>
    <row r="107" ht="18.75">
      <c r="C107" s="13"/>
    </row>
    <row r="108" ht="18.75">
      <c r="C108" s="13"/>
    </row>
    <row r="109" ht="18.75">
      <c r="C109" s="13"/>
    </row>
    <row r="110" ht="18.75">
      <c r="C110" s="13"/>
    </row>
    <row r="111" ht="18.75">
      <c r="C111" s="13"/>
    </row>
    <row r="112" ht="18.75">
      <c r="C112" s="13"/>
    </row>
    <row r="113" ht="18.75">
      <c r="C113" s="13"/>
    </row>
    <row r="114" ht="18.75">
      <c r="C114" s="13"/>
    </row>
    <row r="115" ht="18.75">
      <c r="C115" s="13"/>
    </row>
    <row r="116" ht="18.75">
      <c r="C116" s="13"/>
    </row>
    <row r="117" ht="18.75">
      <c r="C117" s="13"/>
    </row>
    <row r="118" ht="18.75">
      <c r="C118" s="13"/>
    </row>
    <row r="119" ht="18.75">
      <c r="C119" s="13"/>
    </row>
    <row r="120" ht="18.75">
      <c r="C120" s="13"/>
    </row>
    <row r="121" ht="18.75">
      <c r="C121" s="13"/>
    </row>
    <row r="122" ht="18.75">
      <c r="C122" s="13"/>
    </row>
    <row r="123" ht="18.75">
      <c r="C123" s="13"/>
    </row>
    <row r="124" ht="18.75">
      <c r="C124" s="13"/>
    </row>
    <row r="125" ht="18.75">
      <c r="C125" s="166"/>
    </row>
    <row r="126" ht="18.75">
      <c r="C126" s="166"/>
    </row>
    <row r="127" ht="18.75">
      <c r="C127" s="166"/>
    </row>
    <row r="128" ht="18.75">
      <c r="C128" s="166"/>
    </row>
    <row r="129" ht="18.75">
      <c r="C129" s="166"/>
    </row>
    <row r="130" ht="18.75">
      <c r="C130" s="166"/>
    </row>
    <row r="131" ht="18.75">
      <c r="C131" s="166"/>
    </row>
    <row r="132" ht="18.75">
      <c r="C132" s="166"/>
    </row>
    <row r="133" ht="18.75">
      <c r="C133" s="166"/>
    </row>
    <row r="134" ht="18.75">
      <c r="C134" s="166"/>
    </row>
    <row r="135" ht="18.75">
      <c r="C135" s="166"/>
    </row>
    <row r="136" ht="18.75">
      <c r="C136" s="166"/>
    </row>
    <row r="137" ht="18.75">
      <c r="C137" s="166"/>
    </row>
    <row r="138" ht="18.75">
      <c r="C138" s="166"/>
    </row>
    <row r="139" ht="18.75">
      <c r="C139" s="166"/>
    </row>
    <row r="140" ht="18.75">
      <c r="C140" s="166"/>
    </row>
    <row r="141" ht="18.75">
      <c r="C141" s="166"/>
    </row>
    <row r="142" ht="18.75">
      <c r="C142" s="166"/>
    </row>
    <row r="143" ht="18.75">
      <c r="C143" s="166"/>
    </row>
    <row r="144" ht="18.75">
      <c r="C144" s="166"/>
    </row>
    <row r="145" ht="18.75">
      <c r="C145" s="166"/>
    </row>
    <row r="146" ht="18.75">
      <c r="C146" s="166"/>
    </row>
    <row r="147" ht="18.75">
      <c r="C147" s="166"/>
    </row>
    <row r="148" ht="18.75">
      <c r="C148" s="166"/>
    </row>
    <row r="149" ht="18.75">
      <c r="C149" s="166"/>
    </row>
    <row r="150" ht="18.75">
      <c r="C150" s="166"/>
    </row>
    <row r="151" ht="18.75">
      <c r="C151" s="166"/>
    </row>
    <row r="152" ht="18.75">
      <c r="C152" s="166"/>
    </row>
    <row r="153" ht="18.75">
      <c r="C153" s="166"/>
    </row>
    <row r="154" ht="18.75">
      <c r="C154" s="166"/>
    </row>
    <row r="155" ht="18.75">
      <c r="C155" s="166"/>
    </row>
    <row r="156" ht="18.75">
      <c r="C156" s="166"/>
    </row>
    <row r="157" ht="18.75">
      <c r="C157" s="166"/>
    </row>
    <row r="158" ht="18.75">
      <c r="C158" s="166"/>
    </row>
    <row r="159" ht="18.75">
      <c r="C159" s="166"/>
    </row>
    <row r="160" ht="18.75">
      <c r="C160" s="166"/>
    </row>
    <row r="161" ht="18.75">
      <c r="C161" s="166"/>
    </row>
    <row r="162" ht="18.75">
      <c r="C162" s="166"/>
    </row>
    <row r="163" ht="18.75">
      <c r="C163" s="166"/>
    </row>
    <row r="164" ht="18.75">
      <c r="C164" s="166"/>
    </row>
    <row r="165" ht="18.75">
      <c r="C165" s="166"/>
    </row>
    <row r="166" ht="18.75">
      <c r="C166" s="166"/>
    </row>
    <row r="167" ht="18.75">
      <c r="C167" s="166"/>
    </row>
    <row r="168" ht="18.75">
      <c r="C168" s="166"/>
    </row>
    <row r="169" ht="18.75">
      <c r="C169" s="166"/>
    </row>
    <row r="170" ht="18.75">
      <c r="C170" s="166"/>
    </row>
    <row r="171" ht="18.75">
      <c r="C171" s="166"/>
    </row>
    <row r="172" ht="18.75">
      <c r="C172" s="166"/>
    </row>
    <row r="173" ht="18.75">
      <c r="C173" s="166"/>
    </row>
    <row r="174" ht="18.75">
      <c r="C174" s="166"/>
    </row>
    <row r="175" ht="18.75">
      <c r="C175" s="166"/>
    </row>
    <row r="176" ht="18.75">
      <c r="C176" s="166"/>
    </row>
    <row r="177" ht="18.75">
      <c r="C177" s="166"/>
    </row>
    <row r="178" ht="18.75">
      <c r="C178" s="166"/>
    </row>
    <row r="179" ht="18.75">
      <c r="C179" s="166"/>
    </row>
    <row r="180" ht="18.75">
      <c r="C180" s="166"/>
    </row>
    <row r="181" ht="18.75">
      <c r="C181" s="166"/>
    </row>
    <row r="182" ht="18.75">
      <c r="C182" s="166"/>
    </row>
    <row r="183" ht="18.75">
      <c r="C183" s="166"/>
    </row>
    <row r="184" ht="18.75">
      <c r="C184" s="166"/>
    </row>
    <row r="185" ht="18.75">
      <c r="C185" s="166"/>
    </row>
    <row r="186" ht="18.75">
      <c r="C186" s="166"/>
    </row>
    <row r="187" ht="18.75">
      <c r="C187" s="166"/>
    </row>
    <row r="188" ht="18.75">
      <c r="C188" s="166"/>
    </row>
    <row r="189" ht="18.75">
      <c r="C189" s="166"/>
    </row>
    <row r="190" ht="18.75">
      <c r="C190" s="166"/>
    </row>
    <row r="191" ht="18.75">
      <c r="C191" s="166"/>
    </row>
    <row r="192" ht="18.75">
      <c r="C192" s="166"/>
    </row>
    <row r="193" ht="18.75">
      <c r="C193" s="166"/>
    </row>
    <row r="194" ht="18.75">
      <c r="C194" s="166"/>
    </row>
    <row r="195" ht="18.75">
      <c r="C195" s="166"/>
    </row>
    <row r="196" ht="18.75">
      <c r="C196" s="166"/>
    </row>
    <row r="197" ht="18.75">
      <c r="C197" s="166"/>
    </row>
    <row r="198" ht="18.75">
      <c r="C198" s="166"/>
    </row>
    <row r="199" ht="18.75">
      <c r="C199" s="166"/>
    </row>
    <row r="200" ht="18.75">
      <c r="C200" s="166"/>
    </row>
    <row r="201" ht="18.75">
      <c r="C201" s="166"/>
    </row>
    <row r="202" ht="18.75">
      <c r="C202" s="166"/>
    </row>
    <row r="203" ht="18.75">
      <c r="C203" s="166"/>
    </row>
    <row r="204" ht="18.75">
      <c r="C204" s="166"/>
    </row>
    <row r="205" ht="18.75">
      <c r="C205" s="166"/>
    </row>
    <row r="206" ht="18.75">
      <c r="C206" s="166"/>
    </row>
    <row r="207" ht="18.75">
      <c r="C207" s="166"/>
    </row>
    <row r="208" ht="18.75">
      <c r="C208" s="166"/>
    </row>
    <row r="209" ht="18.75">
      <c r="C209" s="166"/>
    </row>
    <row r="210" ht="18.75">
      <c r="C210" s="166"/>
    </row>
    <row r="211" ht="18.75">
      <c r="C211" s="166"/>
    </row>
    <row r="212" ht="18.75">
      <c r="C212" s="166"/>
    </row>
    <row r="213" ht="18.75">
      <c r="C213" s="166"/>
    </row>
    <row r="214" ht="18.75">
      <c r="C214" s="166"/>
    </row>
    <row r="215" ht="18.75">
      <c r="C215" s="166"/>
    </row>
    <row r="216" ht="18.75">
      <c r="C216" s="166"/>
    </row>
    <row r="217" ht="18.75">
      <c r="C217" s="166"/>
    </row>
    <row r="218" ht="18.75">
      <c r="C218" s="166"/>
    </row>
    <row r="219" ht="18.75">
      <c r="C219" s="166"/>
    </row>
    <row r="220" ht="18.75">
      <c r="C220" s="166"/>
    </row>
    <row r="221" ht="18.75">
      <c r="C221" s="166"/>
    </row>
    <row r="222" ht="18.75">
      <c r="C222" s="166"/>
    </row>
    <row r="223" ht="18.75">
      <c r="C223" s="166"/>
    </row>
    <row r="224" ht="18.75">
      <c r="C224" s="166"/>
    </row>
    <row r="225" ht="18.75">
      <c r="C225" s="166"/>
    </row>
    <row r="226" ht="18.75">
      <c r="C226" s="166"/>
    </row>
    <row r="227" ht="18.75">
      <c r="C227" s="166"/>
    </row>
    <row r="228" ht="18.75">
      <c r="C228" s="166"/>
    </row>
    <row r="229" ht="18.75">
      <c r="C229" s="166"/>
    </row>
    <row r="230" ht="18.75">
      <c r="C230" s="166"/>
    </row>
    <row r="231" ht="18.75">
      <c r="C231" s="166"/>
    </row>
    <row r="232" ht="18.75">
      <c r="C232" s="166"/>
    </row>
    <row r="233" ht="18.75">
      <c r="C233" s="166"/>
    </row>
    <row r="234" ht="18.75">
      <c r="C234" s="166"/>
    </row>
    <row r="235" ht="18.75">
      <c r="C235" s="166"/>
    </row>
    <row r="236" ht="18.75">
      <c r="C236" s="166"/>
    </row>
    <row r="237" ht="18.75">
      <c r="C237" s="166"/>
    </row>
    <row r="238" ht="18.75">
      <c r="C238" s="166"/>
    </row>
    <row r="239" ht="18.75">
      <c r="C239" s="166"/>
    </row>
    <row r="240" ht="18.75">
      <c r="C240" s="166"/>
    </row>
    <row r="241" ht="18.75">
      <c r="C241" s="166"/>
    </row>
    <row r="242" ht="18.75">
      <c r="C242" s="166"/>
    </row>
    <row r="243" ht="18.75">
      <c r="C243" s="166"/>
    </row>
    <row r="244" ht="18.75">
      <c r="C244" s="166"/>
    </row>
    <row r="245" ht="18.75">
      <c r="C245" s="166"/>
    </row>
    <row r="246" ht="18.75">
      <c r="C246" s="166"/>
    </row>
    <row r="247" ht="18.75">
      <c r="C247" s="166"/>
    </row>
    <row r="248" ht="18.75">
      <c r="C248" s="166"/>
    </row>
    <row r="249" ht="18.75">
      <c r="C249" s="166"/>
    </row>
    <row r="250" ht="18.75">
      <c r="C250" s="166"/>
    </row>
    <row r="251" ht="18.75">
      <c r="C251" s="166"/>
    </row>
    <row r="252" ht="18.75">
      <c r="C252" s="166"/>
    </row>
    <row r="253" ht="18.75">
      <c r="C253" s="166"/>
    </row>
  </sheetData>
  <sheetProtection/>
  <mergeCells count="8">
    <mergeCell ref="B90:C90"/>
    <mergeCell ref="A89:B89"/>
    <mergeCell ref="B3:C3"/>
    <mergeCell ref="B51:C51"/>
    <mergeCell ref="A2:B2"/>
    <mergeCell ref="A50:B50"/>
    <mergeCell ref="B68:C68"/>
    <mergeCell ref="A67:B67"/>
  </mergeCells>
  <printOptions/>
  <pageMargins left="0.75" right="0.75" top="0.23" bottom="0.51" header="0.12" footer="0.51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</sheetPr>
  <dimension ref="A1:K30"/>
  <sheetViews>
    <sheetView zoomScalePageLayoutView="0" workbookViewId="0" topLeftCell="A1">
      <selection activeCell="K17" sqref="K17"/>
    </sheetView>
  </sheetViews>
  <sheetFormatPr defaultColWidth="9.140625" defaultRowHeight="21.75"/>
  <cols>
    <col min="1" max="1" width="7.7109375" style="1" customWidth="1"/>
    <col min="2" max="2" width="11.421875" style="1" customWidth="1"/>
    <col min="3" max="3" width="9.140625" style="1" customWidth="1"/>
    <col min="4" max="4" width="11.57421875" style="13" customWidth="1"/>
    <col min="5" max="5" width="13.57421875" style="1" customWidth="1"/>
    <col min="6" max="7" width="9.140625" style="1" customWidth="1"/>
    <col min="8" max="8" width="14.28125" style="13" customWidth="1"/>
    <col min="9" max="9" width="9.140625" style="1" customWidth="1"/>
    <col min="10" max="10" width="20.8515625" style="1" customWidth="1"/>
    <col min="11" max="16384" width="9.140625" style="1" customWidth="1"/>
  </cols>
  <sheetData>
    <row r="1" spans="1:11" ht="23.25">
      <c r="A1" s="358" t="s">
        <v>131</v>
      </c>
      <c r="B1" s="358"/>
      <c r="C1" s="358"/>
      <c r="D1" s="358"/>
      <c r="E1" s="358"/>
      <c r="F1" s="358"/>
      <c r="G1" s="358"/>
      <c r="H1" s="358"/>
      <c r="I1" s="358"/>
      <c r="J1" s="358"/>
      <c r="K1" s="211"/>
    </row>
    <row r="2" spans="1:11" ht="23.25">
      <c r="A2" s="358" t="s">
        <v>366</v>
      </c>
      <c r="B2" s="358"/>
      <c r="C2" s="358"/>
      <c r="D2" s="358"/>
      <c r="E2" s="358"/>
      <c r="F2" s="358"/>
      <c r="G2" s="358"/>
      <c r="H2" s="358"/>
      <c r="I2" s="358"/>
      <c r="J2" s="358"/>
      <c r="K2" s="211"/>
    </row>
    <row r="3" spans="1:11" ht="23.25">
      <c r="A3" s="358" t="s">
        <v>556</v>
      </c>
      <c r="B3" s="358"/>
      <c r="C3" s="358"/>
      <c r="D3" s="358"/>
      <c r="E3" s="358"/>
      <c r="F3" s="358"/>
      <c r="G3" s="358"/>
      <c r="H3" s="358"/>
      <c r="I3" s="358"/>
      <c r="J3" s="358"/>
      <c r="K3" s="211"/>
    </row>
    <row r="5" spans="1:8" ht="18.75">
      <c r="A5" s="70" t="s">
        <v>367</v>
      </c>
      <c r="B5" s="5"/>
      <c r="C5" s="5"/>
      <c r="D5" s="5"/>
      <c r="E5" s="24" t="s">
        <v>36</v>
      </c>
      <c r="F5" s="5"/>
      <c r="G5" s="5"/>
      <c r="H5" s="223" t="s">
        <v>368</v>
      </c>
    </row>
    <row r="6" spans="2:8" ht="18.75">
      <c r="B6" s="227" t="s">
        <v>369</v>
      </c>
      <c r="C6" s="227"/>
      <c r="D6" s="228"/>
      <c r="E6" s="228">
        <f>หมายเหตุประกอบงบ!C4+หมายเหตุประกอบงบ!C7+หมายเหตุประกอบงบ!C19+หมายเหตุประกอบงบ!C21+หมายเหตุประกอบงบ!C25</f>
        <v>396359.33</v>
      </c>
      <c r="F6" s="227"/>
      <c r="G6" s="227"/>
      <c r="H6" s="228">
        <f>'รายงานรับ-จ่ายเงินสด (3)'!C12+'รายงานรับ-จ่ายเงินสด (3)'!C13+'รายงานรับ-จ่ายเงินสด (3)'!C14+'รายงานรับ-จ่ายเงินสด (3)'!C16+'รายงานรับ-จ่ายเงินสด (3)'!C18</f>
        <v>6260302.38</v>
      </c>
    </row>
    <row r="7" spans="2:8" ht="18.75">
      <c r="B7" s="229" t="s">
        <v>370</v>
      </c>
      <c r="C7" s="229"/>
      <c r="D7" s="230"/>
      <c r="E7" s="230">
        <f>หมายเหตุประกอบงบ!C61</f>
        <v>15435.69</v>
      </c>
      <c r="F7" s="229"/>
      <c r="G7" s="229"/>
      <c r="H7" s="230">
        <f>'รายงานรับ-จ่ายเงินสด (3)'!C28</f>
        <v>189268.72</v>
      </c>
    </row>
    <row r="8" spans="2:8" ht="18.75">
      <c r="B8" s="229" t="s">
        <v>371</v>
      </c>
      <c r="C8" s="229"/>
      <c r="D8" s="230"/>
      <c r="E8" s="230">
        <f>'รายงานรับ-จ่ายเงินสด (3)'!F23</f>
        <v>140000</v>
      </c>
      <c r="F8" s="229"/>
      <c r="G8" s="229"/>
      <c r="H8" s="230">
        <f>'รายงานรับ-จ่ายเงินสด (3)'!C23</f>
        <v>2438000</v>
      </c>
    </row>
    <row r="9" spans="2:8" ht="18.75">
      <c r="B9" s="229" t="s">
        <v>372</v>
      </c>
      <c r="C9" s="229"/>
      <c r="D9" s="230"/>
      <c r="E9" s="230">
        <f>หมายเหตุประกอบงบ!C35</f>
        <v>0</v>
      </c>
      <c r="F9" s="229"/>
      <c r="G9" s="229"/>
      <c r="H9" s="230">
        <f>'รายงานรับ-จ่ายเงินสด (3)'!C19</f>
        <v>5197938</v>
      </c>
    </row>
    <row r="10" spans="2:8" ht="18.75">
      <c r="B10" s="229" t="s">
        <v>431</v>
      </c>
      <c r="C10" s="229"/>
      <c r="D10" s="230"/>
      <c r="E10" s="230">
        <f>'รายงานรับ-จ่ายเงินสด (3)'!F21</f>
        <v>0</v>
      </c>
      <c r="F10" s="229"/>
      <c r="G10" s="229"/>
      <c r="H10" s="230">
        <f>'รายงานรับ-จ่ายเงินสด (3)'!C21</f>
        <v>288000</v>
      </c>
    </row>
    <row r="11" spans="2:8" ht="18.75">
      <c r="B11" s="229" t="s">
        <v>432</v>
      </c>
      <c r="C11" s="229"/>
      <c r="D11" s="230"/>
      <c r="E11" s="230">
        <f>'รายงานรับ-จ่ายเงินสด (3)'!F22</f>
        <v>0</v>
      </c>
      <c r="F11" s="229"/>
      <c r="G11" s="229"/>
      <c r="H11" s="230">
        <f>'รายงานรับ-จ่ายเงินสด (3)'!C22</f>
        <v>0</v>
      </c>
    </row>
    <row r="12" spans="2:8" ht="18.75">
      <c r="B12" s="229" t="s">
        <v>129</v>
      </c>
      <c r="C12" s="229"/>
      <c r="D12" s="230"/>
      <c r="E12" s="230">
        <v>0</v>
      </c>
      <c r="F12" s="229"/>
      <c r="G12" s="229"/>
      <c r="H12" s="230">
        <f>'รายงานรับ-จ่ายเงินสด (3)'!C25</f>
        <v>0</v>
      </c>
    </row>
    <row r="13" spans="2:8" ht="18.75">
      <c r="B13" s="5"/>
      <c r="C13" s="5"/>
      <c r="D13" s="225"/>
      <c r="E13" s="225"/>
      <c r="F13" s="5"/>
      <c r="G13" s="5"/>
      <c r="H13" s="225"/>
    </row>
    <row r="14" spans="4:8" ht="19.5" thickBot="1">
      <c r="D14" s="70" t="s">
        <v>78</v>
      </c>
      <c r="E14" s="224">
        <f>SUM(E6:E12)</f>
        <v>551795.02</v>
      </c>
      <c r="H14" s="224">
        <f>SUM(H6:H12)</f>
        <v>14373509.1</v>
      </c>
    </row>
    <row r="15" ht="19.5" thickTop="1">
      <c r="E15" s="13"/>
    </row>
    <row r="16" ht="18.75">
      <c r="E16" s="13"/>
    </row>
    <row r="17" spans="1:8" ht="18.75">
      <c r="A17" s="70" t="s">
        <v>46</v>
      </c>
      <c r="B17" s="5"/>
      <c r="C17" s="5"/>
      <c r="D17" s="225"/>
      <c r="E17" s="24" t="s">
        <v>36</v>
      </c>
      <c r="F17" s="5"/>
      <c r="G17" s="5"/>
      <c r="H17" s="223" t="s">
        <v>368</v>
      </c>
    </row>
    <row r="18" spans="2:8" ht="18.75">
      <c r="B18" s="227" t="s">
        <v>373</v>
      </c>
      <c r="C18" s="227"/>
      <c r="D18" s="228"/>
      <c r="E18" s="228">
        <f>'รายงานรับ-จ่ายเงินสด (3)'!F51+'รายงานรับ-จ่ายเงินสด (3)'!F52+'รายงานรับ-จ่ายเงินสด (3)'!F53+'รายงานรับ-จ่ายเงินสด (3)'!F54+'รายงานรับ-จ่ายเงินสด (3)'!F55+'รายงานรับ-จ่ายเงินสด (3)'!F56+'รายงานรับ-จ่ายเงินสด (3)'!F58+'รายงานรับ-จ่ายเงินสด (3)'!F60+'รายงานรับ-จ่ายเงินสด (3)'!F62+'รายงานรับ-จ่ายเงินสด (3)'!F64+'รายงานรับ-จ่ายเงินสด (3)'!F66+'รายงานรับ-จ่ายเงินสด (3)'!F68</f>
        <v>558233.36</v>
      </c>
      <c r="F18" s="227"/>
      <c r="G18" s="227"/>
      <c r="H18" s="228">
        <f>'รายงานรับ-จ่ายเงินสด (3)'!C51+'รายงานรับ-จ่ายเงินสด (3)'!C52+'รายงานรับ-จ่ายเงินสด (3)'!C53+'รายงานรับ-จ่ายเงินสด (3)'!C54+'รายงานรับ-จ่ายเงินสด (3)'!C55+'รายงานรับ-จ่ายเงินสด (3)'!C56+'รายงานรับ-จ่ายเงินสด (3)'!C58+'รายงานรับ-จ่ายเงินสด (3)'!C60+'รายงานรับ-จ่ายเงินสด (3)'!C62+'รายงานรับ-จ่ายเงินสด (3)'!C64+'รายงานรับ-จ่ายเงินสด (3)'!C66+'รายงานรับ-จ่ายเงินสด (3)'!C68</f>
        <v>5071653.82</v>
      </c>
    </row>
    <row r="19" spans="2:8" ht="18.75">
      <c r="B19" s="227" t="s">
        <v>430</v>
      </c>
      <c r="C19" s="227"/>
      <c r="D19" s="228"/>
      <c r="E19" s="228">
        <f>'รายงานรับ-จ่ายเงินสด (3)'!F57+'รายงานรับ-จ่ายเงินสด (3)'!F59+'รายงานรับ-จ่ายเงินสด (3)'!F63+'รายงานรับ-จ่ายเงินสด (3)'!F65+'รายงานรับ-จ่ายเงินสด (3)'!F67+'รายงานรับ-จ่ายเงินสด (3)'!F69</f>
        <v>686746.6</v>
      </c>
      <c r="F19" s="227"/>
      <c r="G19" s="227"/>
      <c r="H19" s="228">
        <f>'รายงานรับ-จ่ายเงินสด (3)'!C57+'รายงานรับ-จ่ายเงินสด (3)'!C59+'รายงานรับ-จ่ายเงินสด (3)'!C63+'รายงานรับ-จ่ายเงินสด (3)'!C65+'รายงานรับ-จ่ายเงินสด (3)'!C67+'รายงานรับ-จ่ายเงินสด (3)'!C69</f>
        <v>3382556.43</v>
      </c>
    </row>
    <row r="20" spans="2:8" ht="18.75">
      <c r="B20" s="229" t="s">
        <v>374</v>
      </c>
      <c r="C20" s="229"/>
      <c r="D20" s="230"/>
      <c r="E20" s="230">
        <f>'รายงานรับ-จ่ายเงินสด (3)'!F79</f>
        <v>26074.3</v>
      </c>
      <c r="F20" s="229"/>
      <c r="G20" s="229"/>
      <c r="H20" s="230">
        <f>'รายงานรับ-จ่ายเงินสด (3)'!C79</f>
        <v>169347.28</v>
      </c>
    </row>
    <row r="21" spans="2:8" ht="18.75">
      <c r="B21" s="229" t="s">
        <v>375</v>
      </c>
      <c r="C21" s="229"/>
      <c r="D21" s="230"/>
      <c r="E21" s="230">
        <f>'รายงานรับ-จ่ายเงินสด (3)'!F71</f>
        <v>736650</v>
      </c>
      <c r="F21" s="229"/>
      <c r="G21" s="229"/>
      <c r="H21" s="230">
        <f>'รายงานรับ-จ่ายเงินสด (3)'!C71</f>
        <v>3041951.4</v>
      </c>
    </row>
    <row r="22" spans="2:8" ht="18.75">
      <c r="B22" s="229" t="s">
        <v>377</v>
      </c>
      <c r="C22" s="229"/>
      <c r="D22" s="230"/>
      <c r="E22" s="230">
        <v>0</v>
      </c>
      <c r="F22" s="229"/>
      <c r="G22" s="229"/>
      <c r="H22" s="230">
        <f>'รายงานรับ-จ่ายเงินสด (3)'!C73+'รายงานรับ-จ่ายเงินสด (3)'!C74</f>
        <v>1782500</v>
      </c>
    </row>
    <row r="23" spans="2:8" ht="18.75">
      <c r="B23" s="229" t="s">
        <v>433</v>
      </c>
      <c r="C23" s="229"/>
      <c r="D23" s="230"/>
      <c r="E23" s="230">
        <f>'รายงานรับ-จ่ายเงินสด (3)'!F72</f>
        <v>0</v>
      </c>
      <c r="F23" s="229"/>
      <c r="G23" s="229"/>
      <c r="H23" s="230">
        <f>'รายงานรับ-จ่ายเงินสด (3)'!C72</f>
        <v>288000</v>
      </c>
    </row>
    <row r="24" spans="2:8" ht="18.75">
      <c r="B24" s="229" t="s">
        <v>434</v>
      </c>
      <c r="C24" s="229"/>
      <c r="D24" s="230"/>
      <c r="E24" s="230"/>
      <c r="F24" s="229"/>
      <c r="G24" s="229"/>
      <c r="H24" s="230"/>
    </row>
    <row r="25" spans="2:8" ht="18.75">
      <c r="B25" s="229" t="s">
        <v>376</v>
      </c>
      <c r="C25" s="229"/>
      <c r="D25" s="230"/>
      <c r="E25" s="230">
        <v>0</v>
      </c>
      <c r="F25" s="229"/>
      <c r="G25" s="229"/>
      <c r="H25" s="230">
        <v>0</v>
      </c>
    </row>
    <row r="26" spans="2:8" ht="18.75">
      <c r="B26" s="229" t="s">
        <v>217</v>
      </c>
      <c r="C26" s="229"/>
      <c r="D26" s="230"/>
      <c r="E26" s="230">
        <v>0</v>
      </c>
      <c r="F26" s="229"/>
      <c r="G26" s="229"/>
      <c r="H26" s="230">
        <f>'รายงานรับ-จ่ายเงินสด (3)'!C76+'รายงานรับ-จ่ายเงินสด (3)'!C27</f>
        <v>651851</v>
      </c>
    </row>
    <row r="27" spans="2:8" ht="18.75">
      <c r="B27" s="229" t="s">
        <v>132</v>
      </c>
      <c r="C27" s="229"/>
      <c r="D27" s="230"/>
      <c r="E27" s="230">
        <v>0</v>
      </c>
      <c r="F27" s="229"/>
      <c r="G27" s="229"/>
      <c r="H27" s="230">
        <f>'รายงานรับ-จ่ายเงินสด (3)'!C77+'รายงานรับ-จ่ายเงินสด (3)'!C26</f>
        <v>315348.5</v>
      </c>
    </row>
    <row r="28" spans="4:8" ht="19.5" thickBot="1">
      <c r="D28" s="70" t="s">
        <v>78</v>
      </c>
      <c r="E28" s="224">
        <f>SUM(E18:E25)</f>
        <v>2007704.26</v>
      </c>
      <c r="H28" s="224">
        <f>SUM(H18:H27)</f>
        <v>14703208.43</v>
      </c>
    </row>
    <row r="29" spans="2:10" ht="20.25" thickBot="1" thickTop="1">
      <c r="B29" s="231" t="s">
        <v>378</v>
      </c>
      <c r="C29" s="231"/>
      <c r="D29" s="232"/>
      <c r="E29" s="233">
        <f>E14-E28</f>
        <v>-1455909.24</v>
      </c>
      <c r="F29" s="232"/>
      <c r="G29" s="232"/>
      <c r="H29" s="233">
        <f>H14-H28</f>
        <v>-329699.3300000001</v>
      </c>
      <c r="J29" s="70"/>
    </row>
    <row r="30" ht="19.5" thickTop="1">
      <c r="E30" s="13"/>
    </row>
  </sheetData>
  <sheetProtection/>
  <mergeCells count="3">
    <mergeCell ref="A3:J3"/>
    <mergeCell ref="A2:J2"/>
    <mergeCell ref="A1:J1"/>
  </mergeCells>
  <printOptions/>
  <pageMargins left="0.6" right="0" top="0.34" bottom="0.84" header="0.22" footer="0.5118110236220472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1"/>
  </sheetPr>
  <dimension ref="A1:W112"/>
  <sheetViews>
    <sheetView zoomScalePageLayoutView="0" workbookViewId="0" topLeftCell="A1">
      <pane ySplit="2670" topLeftCell="A93" activePane="bottomLeft" state="split"/>
      <selection pane="topLeft" activeCell="W115" sqref="W115"/>
      <selection pane="bottomLeft" activeCell="E107" sqref="E107"/>
    </sheetView>
  </sheetViews>
  <sheetFormatPr defaultColWidth="9.140625" defaultRowHeight="21.75"/>
  <cols>
    <col min="1" max="1" width="12.7109375" style="105" customWidth="1"/>
    <col min="2" max="2" width="10.00390625" style="105" customWidth="1"/>
    <col min="3" max="3" width="11.00390625" style="105" customWidth="1"/>
    <col min="4" max="4" width="10.57421875" style="105" customWidth="1"/>
    <col min="5" max="5" width="5.8515625" style="105" customWidth="1"/>
    <col min="6" max="6" width="5.00390625" style="105" customWidth="1"/>
    <col min="7" max="7" width="10.7109375" style="105" customWidth="1"/>
    <col min="8" max="8" width="5.00390625" style="105" customWidth="1"/>
    <col min="9" max="9" width="10.00390625" style="105" customWidth="1"/>
    <col min="10" max="11" width="10.7109375" style="105" customWidth="1"/>
    <col min="12" max="12" width="6.28125" style="105" customWidth="1"/>
    <col min="13" max="13" width="5.140625" style="105" customWidth="1"/>
    <col min="14" max="14" width="7.140625" style="105" customWidth="1"/>
    <col min="15" max="15" width="5.8515625" style="105" customWidth="1"/>
    <col min="16" max="16" width="5.57421875" style="105" customWidth="1"/>
    <col min="17" max="17" width="5.00390625" style="105" customWidth="1"/>
    <col min="18" max="18" width="5.140625" style="105" customWidth="1"/>
    <col min="19" max="19" width="9.8515625" style="105" customWidth="1"/>
    <col min="20" max="20" width="10.00390625" style="105" customWidth="1"/>
    <col min="21" max="21" width="12.421875" style="105" customWidth="1"/>
    <col min="22" max="22" width="5.421875" style="105" customWidth="1"/>
    <col min="23" max="23" width="19.7109375" style="313" customWidth="1"/>
    <col min="24" max="24" width="6.8515625" style="105" customWidth="1"/>
    <col min="25" max="25" width="7.8515625" style="105" customWidth="1"/>
    <col min="26" max="26" width="9.7109375" style="105" customWidth="1"/>
    <col min="27" max="76" width="6.8515625" style="105" customWidth="1"/>
    <col min="77" max="84" width="8.8515625" style="105" customWidth="1"/>
    <col min="85" max="16384" width="9.140625" style="105" customWidth="1"/>
  </cols>
  <sheetData>
    <row r="1" spans="1:21" ht="15.75">
      <c r="A1" s="403" t="s">
        <v>66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  <c r="Q1" s="403"/>
      <c r="R1" s="403"/>
      <c r="S1" s="403"/>
      <c r="T1" s="403"/>
      <c r="U1" s="403"/>
    </row>
    <row r="2" spans="1:21" ht="15.75">
      <c r="A2" s="403" t="s">
        <v>196</v>
      </c>
      <c r="B2" s="403"/>
      <c r="C2" s="403"/>
      <c r="D2" s="403"/>
      <c r="E2" s="403"/>
      <c r="F2" s="403"/>
      <c r="G2" s="403"/>
      <c r="H2" s="403"/>
      <c r="I2" s="403"/>
      <c r="J2" s="403"/>
      <c r="K2" s="403"/>
      <c r="L2" s="403"/>
      <c r="M2" s="403"/>
      <c r="N2" s="403"/>
      <c r="O2" s="403"/>
      <c r="P2" s="403"/>
      <c r="Q2" s="403"/>
      <c r="R2" s="403"/>
      <c r="S2" s="403"/>
      <c r="T2" s="403"/>
      <c r="U2" s="403"/>
    </row>
    <row r="3" spans="1:21" ht="18.75">
      <c r="A3" s="404" t="s">
        <v>521</v>
      </c>
      <c r="B3" s="404"/>
      <c r="C3" s="404"/>
      <c r="D3" s="404"/>
      <c r="E3" s="404"/>
      <c r="F3" s="404"/>
      <c r="G3" s="404"/>
      <c r="H3" s="404"/>
      <c r="I3" s="404"/>
      <c r="J3" s="404"/>
      <c r="K3" s="404"/>
      <c r="L3" s="404"/>
      <c r="M3" s="404"/>
      <c r="N3" s="404"/>
      <c r="O3" s="404"/>
      <c r="P3" s="404"/>
      <c r="Q3" s="404"/>
      <c r="R3" s="404"/>
      <c r="S3" s="404"/>
      <c r="T3" s="404"/>
      <c r="U3" s="404"/>
    </row>
    <row r="4" spans="1:21" ht="18.75">
      <c r="A4" s="314"/>
      <c r="B4" s="315"/>
      <c r="C4" s="407">
        <v>110</v>
      </c>
      <c r="D4" s="405"/>
      <c r="E4" s="131">
        <v>120</v>
      </c>
      <c r="F4" s="405">
        <v>210</v>
      </c>
      <c r="G4" s="406"/>
      <c r="H4" s="405">
        <v>220</v>
      </c>
      <c r="I4" s="406"/>
      <c r="J4" s="317"/>
      <c r="K4" s="407">
        <v>240</v>
      </c>
      <c r="L4" s="407"/>
      <c r="M4" s="317"/>
      <c r="N4" s="407">
        <v>260</v>
      </c>
      <c r="O4" s="407"/>
      <c r="P4" s="407"/>
      <c r="Q4" s="405">
        <v>310</v>
      </c>
      <c r="R4" s="406"/>
      <c r="S4" s="405">
        <v>320</v>
      </c>
      <c r="T4" s="406"/>
      <c r="U4" s="317"/>
    </row>
    <row r="5" spans="1:21" ht="18.75">
      <c r="A5" s="318"/>
      <c r="B5" s="319">
        <v>411</v>
      </c>
      <c r="C5" s="316">
        <v>111</v>
      </c>
      <c r="D5" s="131">
        <v>113</v>
      </c>
      <c r="E5" s="320">
        <v>121</v>
      </c>
      <c r="F5" s="320">
        <v>210</v>
      </c>
      <c r="G5" s="320">
        <v>211</v>
      </c>
      <c r="H5" s="321">
        <v>222</v>
      </c>
      <c r="I5" s="321">
        <v>223</v>
      </c>
      <c r="J5" s="321">
        <v>232</v>
      </c>
      <c r="K5" s="319">
        <v>241</v>
      </c>
      <c r="L5" s="319">
        <v>242</v>
      </c>
      <c r="M5" s="321">
        <v>252</v>
      </c>
      <c r="N5" s="316">
        <v>261</v>
      </c>
      <c r="O5" s="316">
        <v>262</v>
      </c>
      <c r="P5" s="316">
        <v>263</v>
      </c>
      <c r="Q5" s="321">
        <v>311</v>
      </c>
      <c r="R5" s="321">
        <v>312</v>
      </c>
      <c r="S5" s="321">
        <v>321</v>
      </c>
      <c r="T5" s="316">
        <v>322</v>
      </c>
      <c r="U5" s="321" t="s">
        <v>78</v>
      </c>
    </row>
    <row r="6" spans="1:21" ht="18.75">
      <c r="A6" s="322">
        <v>0</v>
      </c>
      <c r="B6" s="323"/>
      <c r="C6" s="323"/>
      <c r="D6" s="323"/>
      <c r="E6" s="323"/>
      <c r="F6" s="323"/>
      <c r="G6" s="323"/>
      <c r="H6" s="323"/>
      <c r="I6" s="323"/>
      <c r="J6" s="323"/>
      <c r="K6" s="323"/>
      <c r="L6" s="323"/>
      <c r="M6" s="323"/>
      <c r="N6" s="323"/>
      <c r="O6" s="323"/>
      <c r="P6" s="323"/>
      <c r="Q6" s="323"/>
      <c r="R6" s="323"/>
      <c r="S6" s="323"/>
      <c r="T6" s="323"/>
      <c r="U6" s="323"/>
    </row>
    <row r="7" spans="1:21" ht="15.75">
      <c r="A7" s="324">
        <v>2</v>
      </c>
      <c r="B7" s="323">
        <v>7302</v>
      </c>
      <c r="C7" s="323"/>
      <c r="D7" s="323"/>
      <c r="E7" s="323"/>
      <c r="F7" s="323"/>
      <c r="G7" s="323"/>
      <c r="H7" s="323"/>
      <c r="I7" s="323"/>
      <c r="J7" s="323"/>
      <c r="K7" s="323"/>
      <c r="L7" s="323"/>
      <c r="M7" s="323"/>
      <c r="N7" s="323"/>
      <c r="O7" s="323"/>
      <c r="P7" s="323"/>
      <c r="Q7" s="323"/>
      <c r="R7" s="323"/>
      <c r="S7" s="323"/>
      <c r="T7" s="323"/>
      <c r="U7" s="323"/>
    </row>
    <row r="8" spans="1:21" ht="15.75">
      <c r="A8" s="324">
        <v>3</v>
      </c>
      <c r="B8" s="323"/>
      <c r="C8" s="323"/>
      <c r="D8" s="323"/>
      <c r="E8" s="323"/>
      <c r="F8" s="323"/>
      <c r="G8" s="323"/>
      <c r="H8" s="323"/>
      <c r="I8" s="323"/>
      <c r="J8" s="323"/>
      <c r="K8" s="323"/>
      <c r="L8" s="323"/>
      <c r="M8" s="323"/>
      <c r="N8" s="323"/>
      <c r="O8" s="323"/>
      <c r="P8" s="323"/>
      <c r="Q8" s="323"/>
      <c r="R8" s="323"/>
      <c r="S8" s="323"/>
      <c r="T8" s="323"/>
      <c r="U8" s="323"/>
    </row>
    <row r="9" spans="1:21" ht="15.75">
      <c r="A9" s="324">
        <v>4</v>
      </c>
      <c r="B9" s="323"/>
      <c r="C9" s="323"/>
      <c r="D9" s="323"/>
      <c r="E9" s="323"/>
      <c r="F9" s="323"/>
      <c r="G9" s="323"/>
      <c r="H9" s="323"/>
      <c r="I9" s="323"/>
      <c r="J9" s="323"/>
      <c r="K9" s="323"/>
      <c r="L9" s="323"/>
      <c r="M9" s="323"/>
      <c r="N9" s="323"/>
      <c r="O9" s="323"/>
      <c r="P9" s="323"/>
      <c r="Q9" s="323"/>
      <c r="R9" s="323"/>
      <c r="S9" s="323"/>
      <c r="T9" s="323"/>
      <c r="U9" s="323"/>
    </row>
    <row r="10" spans="1:21" ht="15.75">
      <c r="A10" s="324">
        <v>7</v>
      </c>
      <c r="B10" s="323"/>
      <c r="C10" s="323"/>
      <c r="D10" s="323"/>
      <c r="E10" s="323"/>
      <c r="F10" s="323"/>
      <c r="G10" s="323"/>
      <c r="H10" s="323"/>
      <c r="I10" s="323"/>
      <c r="J10" s="323"/>
      <c r="K10" s="323"/>
      <c r="L10" s="323"/>
      <c r="M10" s="323"/>
      <c r="N10" s="323"/>
      <c r="O10" s="323"/>
      <c r="P10" s="323"/>
      <c r="Q10" s="323"/>
      <c r="R10" s="323"/>
      <c r="S10" s="323"/>
      <c r="T10" s="323"/>
      <c r="U10" s="323"/>
    </row>
    <row r="11" spans="1:21" ht="15.75">
      <c r="A11" s="329" t="s">
        <v>25</v>
      </c>
      <c r="B11" s="330">
        <f aca="true" t="shared" si="0" ref="B11:T11">SUM(B7:B10)</f>
        <v>7302</v>
      </c>
      <c r="C11" s="330">
        <f t="shared" si="0"/>
        <v>0</v>
      </c>
      <c r="D11" s="330">
        <f t="shared" si="0"/>
        <v>0</v>
      </c>
      <c r="E11" s="330">
        <f t="shared" si="0"/>
        <v>0</v>
      </c>
      <c r="F11" s="330">
        <f t="shared" si="0"/>
        <v>0</v>
      </c>
      <c r="G11" s="330">
        <f t="shared" si="0"/>
        <v>0</v>
      </c>
      <c r="H11" s="330">
        <f t="shared" si="0"/>
        <v>0</v>
      </c>
      <c r="I11" s="330">
        <f t="shared" si="0"/>
        <v>0</v>
      </c>
      <c r="J11" s="330">
        <f t="shared" si="0"/>
        <v>0</v>
      </c>
      <c r="K11" s="330">
        <f t="shared" si="0"/>
        <v>0</v>
      </c>
      <c r="L11" s="330">
        <f t="shared" si="0"/>
        <v>0</v>
      </c>
      <c r="M11" s="330">
        <f t="shared" si="0"/>
        <v>0</v>
      </c>
      <c r="N11" s="330">
        <f t="shared" si="0"/>
        <v>0</v>
      </c>
      <c r="O11" s="330">
        <f t="shared" si="0"/>
        <v>0</v>
      </c>
      <c r="P11" s="330">
        <f t="shared" si="0"/>
        <v>0</v>
      </c>
      <c r="Q11" s="330">
        <f t="shared" si="0"/>
        <v>0</v>
      </c>
      <c r="R11" s="330">
        <f t="shared" si="0"/>
        <v>0</v>
      </c>
      <c r="S11" s="330">
        <f t="shared" si="0"/>
        <v>0</v>
      </c>
      <c r="T11" s="330">
        <f t="shared" si="0"/>
        <v>0</v>
      </c>
      <c r="U11" s="330">
        <f>SUM(B11:T11)</f>
        <v>7302</v>
      </c>
    </row>
    <row r="12" spans="1:21" ht="15.75">
      <c r="A12" s="333" t="s">
        <v>26</v>
      </c>
      <c r="B12" s="334">
        <v>102023</v>
      </c>
      <c r="C12" s="334"/>
      <c r="D12" s="334"/>
      <c r="E12" s="334"/>
      <c r="F12" s="334"/>
      <c r="G12" s="334"/>
      <c r="H12" s="334"/>
      <c r="I12" s="334"/>
      <c r="J12" s="334"/>
      <c r="K12" s="334"/>
      <c r="L12" s="334"/>
      <c r="M12" s="334"/>
      <c r="N12" s="334"/>
      <c r="O12" s="334"/>
      <c r="P12" s="334"/>
      <c r="Q12" s="334"/>
      <c r="R12" s="334"/>
      <c r="S12" s="334"/>
      <c r="T12" s="334"/>
      <c r="U12" s="334">
        <f>SUM(B12:T12)</f>
        <v>102023</v>
      </c>
    </row>
    <row r="13" spans="1:21" ht="15.75">
      <c r="A13" s="322">
        <v>100</v>
      </c>
      <c r="B13" s="323"/>
      <c r="C13" s="323"/>
      <c r="D13" s="323"/>
      <c r="E13" s="323"/>
      <c r="F13" s="323"/>
      <c r="G13" s="323"/>
      <c r="H13" s="323"/>
      <c r="I13" s="323"/>
      <c r="J13" s="323"/>
      <c r="K13" s="323"/>
      <c r="L13" s="323"/>
      <c r="M13" s="323"/>
      <c r="N13" s="323"/>
      <c r="O13" s="323"/>
      <c r="P13" s="323"/>
      <c r="Q13" s="323"/>
      <c r="R13" s="323"/>
      <c r="S13" s="323"/>
      <c r="T13" s="323"/>
      <c r="U13" s="323"/>
    </row>
    <row r="14" spans="1:21" ht="15.75">
      <c r="A14" s="324">
        <v>101</v>
      </c>
      <c r="B14" s="323"/>
      <c r="C14" s="323">
        <v>29300</v>
      </c>
      <c r="D14" s="323"/>
      <c r="E14" s="323"/>
      <c r="F14" s="323"/>
      <c r="G14" s="323"/>
      <c r="H14" s="323"/>
      <c r="I14" s="323"/>
      <c r="J14" s="323"/>
      <c r="K14" s="323">
        <v>26670</v>
      </c>
      <c r="L14" s="323"/>
      <c r="M14" s="323"/>
      <c r="N14" s="323"/>
      <c r="O14" s="323"/>
      <c r="P14" s="323"/>
      <c r="Q14" s="323"/>
      <c r="R14" s="323"/>
      <c r="S14" s="323"/>
      <c r="T14" s="323"/>
      <c r="U14" s="323"/>
    </row>
    <row r="15" spans="1:21" ht="15.75">
      <c r="A15" s="324">
        <v>102</v>
      </c>
      <c r="B15" s="323"/>
      <c r="C15" s="323">
        <v>105400</v>
      </c>
      <c r="D15" s="323">
        <v>37280</v>
      </c>
      <c r="E15" s="323"/>
      <c r="F15" s="323"/>
      <c r="G15" s="323">
        <v>9230</v>
      </c>
      <c r="H15" s="323"/>
      <c r="I15" s="323"/>
      <c r="J15" s="323"/>
      <c r="K15" s="323"/>
      <c r="L15" s="323"/>
      <c r="M15" s="323"/>
      <c r="N15" s="323"/>
      <c r="O15" s="323"/>
      <c r="P15" s="323"/>
      <c r="Q15" s="323"/>
      <c r="R15" s="323"/>
      <c r="S15" s="323"/>
      <c r="T15" s="323"/>
      <c r="U15" s="323"/>
    </row>
    <row r="16" spans="1:21" ht="15.75">
      <c r="A16" s="324">
        <v>103</v>
      </c>
      <c r="B16" s="323"/>
      <c r="C16" s="323">
        <v>8780</v>
      </c>
      <c r="D16" s="323">
        <v>6000</v>
      </c>
      <c r="E16" s="323"/>
      <c r="F16" s="323"/>
      <c r="G16" s="323">
        <v>1500</v>
      </c>
      <c r="H16" s="323"/>
      <c r="I16" s="323"/>
      <c r="J16" s="323"/>
      <c r="K16" s="323">
        <v>1500</v>
      </c>
      <c r="L16" s="323"/>
      <c r="M16" s="323"/>
      <c r="N16" s="323"/>
      <c r="O16" s="323"/>
      <c r="P16" s="323"/>
      <c r="Q16" s="323"/>
      <c r="R16" s="323"/>
      <c r="S16" s="323"/>
      <c r="T16" s="323"/>
      <c r="U16" s="323"/>
    </row>
    <row r="17" spans="1:21" ht="15.75">
      <c r="A17" s="324">
        <v>105</v>
      </c>
      <c r="B17" s="323"/>
      <c r="C17" s="323">
        <v>3500</v>
      </c>
      <c r="D17" s="323"/>
      <c r="E17" s="323"/>
      <c r="F17" s="323"/>
      <c r="G17" s="323"/>
      <c r="H17" s="323"/>
      <c r="I17" s="323"/>
      <c r="J17" s="323"/>
      <c r="K17" s="323"/>
      <c r="L17" s="323"/>
      <c r="M17" s="323"/>
      <c r="N17" s="323"/>
      <c r="O17" s="323"/>
      <c r="P17" s="323"/>
      <c r="Q17" s="323"/>
      <c r="R17" s="323"/>
      <c r="S17" s="323"/>
      <c r="T17" s="323"/>
      <c r="U17" s="323"/>
    </row>
    <row r="18" spans="1:21" ht="15.75">
      <c r="A18" s="324">
        <v>106</v>
      </c>
      <c r="B18" s="323"/>
      <c r="C18" s="323"/>
      <c r="D18" s="323"/>
      <c r="E18" s="323"/>
      <c r="F18" s="323"/>
      <c r="G18" s="323"/>
      <c r="H18" s="323"/>
      <c r="I18" s="323"/>
      <c r="J18" s="323"/>
      <c r="K18" s="323"/>
      <c r="L18" s="323"/>
      <c r="M18" s="323"/>
      <c r="N18" s="323"/>
      <c r="O18" s="323"/>
      <c r="P18" s="323"/>
      <c r="Q18" s="323"/>
      <c r="R18" s="323"/>
      <c r="S18" s="323"/>
      <c r="T18" s="323"/>
      <c r="U18" s="323"/>
    </row>
    <row r="19" spans="1:21" ht="15.75">
      <c r="A19" s="329" t="s">
        <v>25</v>
      </c>
      <c r="B19" s="330">
        <f>SUM(B14:B18)</f>
        <v>0</v>
      </c>
      <c r="C19" s="330">
        <f>SUM(C14:C18)</f>
        <v>146980</v>
      </c>
      <c r="D19" s="330">
        <f>SUM(D14:D18)</f>
        <v>43280</v>
      </c>
      <c r="E19" s="330"/>
      <c r="F19" s="330">
        <f>SUM(F14:F18)</f>
        <v>0</v>
      </c>
      <c r="G19" s="330">
        <f>SUM(G14:G18)</f>
        <v>10730</v>
      </c>
      <c r="H19" s="330">
        <f>SUM(H14:H18)</f>
        <v>0</v>
      </c>
      <c r="I19" s="330"/>
      <c r="J19" s="330">
        <f>SUM(J14:J18)</f>
        <v>0</v>
      </c>
      <c r="K19" s="330">
        <f>SUM(K14:K18)</f>
        <v>28170</v>
      </c>
      <c r="L19" s="330"/>
      <c r="M19" s="330">
        <f>SUM(M14:M18)</f>
        <v>0</v>
      </c>
      <c r="N19" s="330">
        <f>SUM(N14:N18)</f>
        <v>0</v>
      </c>
      <c r="O19" s="330"/>
      <c r="P19" s="330">
        <f>SUM(P14:P18)</f>
        <v>0</v>
      </c>
      <c r="Q19" s="330">
        <f>SUM(Q14:Q18)</f>
        <v>0</v>
      </c>
      <c r="R19" s="330">
        <f>SUM(R14:R18)</f>
        <v>0</v>
      </c>
      <c r="S19" s="330">
        <f>SUM(S14:S18)</f>
        <v>0</v>
      </c>
      <c r="T19" s="330">
        <f>SUM(T14:T18)</f>
        <v>0</v>
      </c>
      <c r="U19" s="330">
        <f>SUM(B19:T19)</f>
        <v>229160</v>
      </c>
    </row>
    <row r="20" spans="1:21" ht="15.75">
      <c r="A20" s="333" t="s">
        <v>26</v>
      </c>
      <c r="B20" s="334">
        <v>0</v>
      </c>
      <c r="C20" s="334">
        <v>588300</v>
      </c>
      <c r="D20" s="334">
        <v>173120</v>
      </c>
      <c r="E20" s="334"/>
      <c r="F20" s="334"/>
      <c r="G20" s="334">
        <v>42920</v>
      </c>
      <c r="H20" s="334"/>
      <c r="I20" s="334"/>
      <c r="J20" s="334"/>
      <c r="K20" s="334">
        <v>112680</v>
      </c>
      <c r="L20" s="334"/>
      <c r="M20" s="334"/>
      <c r="N20" s="334"/>
      <c r="O20" s="334"/>
      <c r="P20" s="334"/>
      <c r="Q20" s="334"/>
      <c r="R20" s="334"/>
      <c r="S20" s="334"/>
      <c r="T20" s="334"/>
      <c r="U20" s="334">
        <f>SUM(B20:T20)</f>
        <v>917020</v>
      </c>
    </row>
    <row r="21" spans="1:21" ht="15.75">
      <c r="A21" s="322">
        <v>120</v>
      </c>
      <c r="B21" s="323"/>
      <c r="C21" s="323"/>
      <c r="D21" s="323"/>
      <c r="E21" s="323"/>
      <c r="F21" s="323"/>
      <c r="G21" s="323"/>
      <c r="H21" s="323"/>
      <c r="I21" s="323"/>
      <c r="J21" s="323"/>
      <c r="K21" s="323"/>
      <c r="L21" s="323"/>
      <c r="M21" s="323"/>
      <c r="N21" s="323"/>
      <c r="O21" s="323"/>
      <c r="P21" s="323"/>
      <c r="Q21" s="323"/>
      <c r="R21" s="323"/>
      <c r="S21" s="323"/>
      <c r="T21" s="323"/>
      <c r="U21" s="323"/>
    </row>
    <row r="22" spans="1:21" ht="15.75">
      <c r="A22" s="324">
        <v>121</v>
      </c>
      <c r="B22" s="323"/>
      <c r="C22" s="323"/>
      <c r="D22" s="323">
        <v>6940</v>
      </c>
      <c r="E22" s="323"/>
      <c r="F22" s="323"/>
      <c r="G22" s="323"/>
      <c r="H22" s="323"/>
      <c r="I22" s="323"/>
      <c r="J22" s="323"/>
      <c r="K22" s="323"/>
      <c r="L22" s="323"/>
      <c r="M22" s="323"/>
      <c r="N22" s="323"/>
      <c r="O22" s="323"/>
      <c r="P22" s="323"/>
      <c r="Q22" s="323"/>
      <c r="R22" s="323"/>
      <c r="S22" s="323"/>
      <c r="T22" s="323"/>
      <c r="U22" s="323"/>
    </row>
    <row r="23" spans="1:21" ht="15.75">
      <c r="A23" s="324">
        <v>122</v>
      </c>
      <c r="B23" s="323"/>
      <c r="C23" s="323"/>
      <c r="D23" s="323">
        <v>1500</v>
      </c>
      <c r="E23" s="323"/>
      <c r="F23" s="323"/>
      <c r="G23" s="323"/>
      <c r="H23" s="323"/>
      <c r="I23" s="323"/>
      <c r="J23" s="323"/>
      <c r="K23" s="323"/>
      <c r="L23" s="323"/>
      <c r="M23" s="323"/>
      <c r="N23" s="323"/>
      <c r="O23" s="323"/>
      <c r="P23" s="323"/>
      <c r="Q23" s="323"/>
      <c r="R23" s="323"/>
      <c r="S23" s="323"/>
      <c r="T23" s="323"/>
      <c r="U23" s="323"/>
    </row>
    <row r="24" spans="1:21" ht="15.75">
      <c r="A24" s="329" t="s">
        <v>25</v>
      </c>
      <c r="B24" s="330">
        <f>SUM(B22:B23)</f>
        <v>0</v>
      </c>
      <c r="C24" s="330">
        <f>SUM(C22:C23)</f>
        <v>0</v>
      </c>
      <c r="D24" s="330">
        <f>SUM(D22:D23)</f>
        <v>8440</v>
      </c>
      <c r="E24" s="330"/>
      <c r="F24" s="330">
        <f>SUM(F22:F23)</f>
        <v>0</v>
      </c>
      <c r="G24" s="330">
        <f>SUM(G22:G23)</f>
        <v>0</v>
      </c>
      <c r="H24" s="330">
        <f>SUM(H22:H23)</f>
        <v>0</v>
      </c>
      <c r="I24" s="330"/>
      <c r="J24" s="330">
        <f>SUM(J22:J23)</f>
        <v>0</v>
      </c>
      <c r="K24" s="330">
        <f>SUM(K22:K23)</f>
        <v>0</v>
      </c>
      <c r="L24" s="330"/>
      <c r="M24" s="330">
        <f>SUM(M22:M23)</f>
        <v>0</v>
      </c>
      <c r="N24" s="330">
        <f>SUM(N22:N23)</f>
        <v>0</v>
      </c>
      <c r="O24" s="330"/>
      <c r="P24" s="330">
        <f>SUM(P22:P23)</f>
        <v>0</v>
      </c>
      <c r="Q24" s="330">
        <f>SUM(Q22:Q23)</f>
        <v>0</v>
      </c>
      <c r="R24" s="330">
        <f>SUM(R22:R23)</f>
        <v>0</v>
      </c>
      <c r="S24" s="330">
        <f>SUM(S22:S23)</f>
        <v>0</v>
      </c>
      <c r="T24" s="330">
        <f>SUM(T22:T23)</f>
        <v>0</v>
      </c>
      <c r="U24" s="330">
        <f>SUM(B24:T24)</f>
        <v>8440</v>
      </c>
    </row>
    <row r="25" spans="1:21" ht="15.75">
      <c r="A25" s="333" t="s">
        <v>26</v>
      </c>
      <c r="B25" s="334"/>
      <c r="C25" s="334"/>
      <c r="D25" s="334">
        <v>33760</v>
      </c>
      <c r="E25" s="334"/>
      <c r="F25" s="334"/>
      <c r="G25" s="334"/>
      <c r="H25" s="334"/>
      <c r="I25" s="334"/>
      <c r="J25" s="334"/>
      <c r="K25" s="334"/>
      <c r="L25" s="334"/>
      <c r="M25" s="334"/>
      <c r="N25" s="334"/>
      <c r="O25" s="334"/>
      <c r="P25" s="334"/>
      <c r="Q25" s="334"/>
      <c r="R25" s="334"/>
      <c r="S25" s="334"/>
      <c r="T25" s="334"/>
      <c r="U25" s="334">
        <f>SUM(B25:T25)</f>
        <v>33760</v>
      </c>
    </row>
    <row r="26" spans="1:21" ht="15.75">
      <c r="A26" s="322">
        <v>130</v>
      </c>
      <c r="B26" s="323"/>
      <c r="C26" s="323"/>
      <c r="D26" s="323"/>
      <c r="E26" s="323"/>
      <c r="F26" s="323"/>
      <c r="G26" s="323"/>
      <c r="H26" s="323"/>
      <c r="I26" s="323"/>
      <c r="J26" s="323"/>
      <c r="K26" s="323"/>
      <c r="L26" s="323"/>
      <c r="M26" s="323"/>
      <c r="N26" s="323"/>
      <c r="O26" s="323"/>
      <c r="P26" s="323"/>
      <c r="Q26" s="323"/>
      <c r="R26" s="323"/>
      <c r="S26" s="323"/>
      <c r="T26" s="323"/>
      <c r="U26" s="323"/>
    </row>
    <row r="27" spans="1:21" ht="15.75">
      <c r="A27" s="324">
        <v>131</v>
      </c>
      <c r="B27" s="323"/>
      <c r="C27" s="323">
        <v>23470</v>
      </c>
      <c r="D27" s="323">
        <v>19090</v>
      </c>
      <c r="E27" s="323"/>
      <c r="F27" s="323"/>
      <c r="G27" s="323"/>
      <c r="H27" s="323"/>
      <c r="I27" s="323"/>
      <c r="J27" s="323"/>
      <c r="K27" s="323">
        <v>13090</v>
      </c>
      <c r="L27" s="323"/>
      <c r="M27" s="323"/>
      <c r="N27" s="323"/>
      <c r="O27" s="323"/>
      <c r="P27" s="323"/>
      <c r="Q27" s="323"/>
      <c r="R27" s="323"/>
      <c r="S27" s="323"/>
      <c r="T27" s="323"/>
      <c r="U27" s="323"/>
    </row>
    <row r="28" spans="1:21" ht="15.75">
      <c r="A28" s="324">
        <v>132</v>
      </c>
      <c r="B28" s="323"/>
      <c r="C28" s="323">
        <v>7710</v>
      </c>
      <c r="D28" s="323">
        <v>5930</v>
      </c>
      <c r="E28" s="323"/>
      <c r="F28" s="323"/>
      <c r="G28" s="323"/>
      <c r="H28" s="323"/>
      <c r="I28" s="323"/>
      <c r="J28" s="323"/>
      <c r="K28" s="323">
        <v>3730</v>
      </c>
      <c r="L28" s="323"/>
      <c r="M28" s="323"/>
      <c r="N28" s="323"/>
      <c r="O28" s="323"/>
      <c r="P28" s="323"/>
      <c r="Q28" s="323"/>
      <c r="R28" s="323"/>
      <c r="S28" s="323"/>
      <c r="T28" s="323"/>
      <c r="U28" s="323"/>
    </row>
    <row r="29" spans="1:21" ht="15.75">
      <c r="A29" s="329" t="s">
        <v>25</v>
      </c>
      <c r="B29" s="330">
        <f>SUM(B27:B28)</f>
        <v>0</v>
      </c>
      <c r="C29" s="330">
        <f>SUM(C27:C28)</f>
        <v>31180</v>
      </c>
      <c r="D29" s="330">
        <f>SUM(D27:D28)</f>
        <v>25020</v>
      </c>
      <c r="E29" s="330"/>
      <c r="F29" s="330">
        <f>SUM(F27:F28)</f>
        <v>0</v>
      </c>
      <c r="G29" s="330">
        <f>SUM(G27:G28)</f>
        <v>0</v>
      </c>
      <c r="H29" s="330">
        <f>SUM(H27:H28)</f>
        <v>0</v>
      </c>
      <c r="I29" s="330"/>
      <c r="J29" s="330">
        <f>SUM(J27:J28)</f>
        <v>0</v>
      </c>
      <c r="K29" s="330">
        <f>SUM(K27:K28)</f>
        <v>16820</v>
      </c>
      <c r="L29" s="330"/>
      <c r="M29" s="330">
        <f>SUM(M27:M28)</f>
        <v>0</v>
      </c>
      <c r="N29" s="330">
        <f>SUM(N27:N28)</f>
        <v>0</v>
      </c>
      <c r="O29" s="330"/>
      <c r="P29" s="330">
        <f>SUM(P27:P28)</f>
        <v>0</v>
      </c>
      <c r="Q29" s="330">
        <f>SUM(Q27:Q28)</f>
        <v>0</v>
      </c>
      <c r="R29" s="330">
        <f>SUM(R27:R28)</f>
        <v>0</v>
      </c>
      <c r="S29" s="330">
        <f>SUM(S27:S28)</f>
        <v>0</v>
      </c>
      <c r="T29" s="330">
        <f>SUM(T27:T28)</f>
        <v>0</v>
      </c>
      <c r="U29" s="330">
        <f>SUM(B29:T29)</f>
        <v>73020</v>
      </c>
    </row>
    <row r="30" spans="1:21" ht="15.75">
      <c r="A30" s="333" t="s">
        <v>26</v>
      </c>
      <c r="B30" s="334">
        <v>0</v>
      </c>
      <c r="C30" s="334">
        <v>124720</v>
      </c>
      <c r="D30" s="334">
        <v>100080</v>
      </c>
      <c r="E30" s="334"/>
      <c r="F30" s="334"/>
      <c r="G30" s="334"/>
      <c r="H30" s="334"/>
      <c r="I30" s="334"/>
      <c r="J30" s="334"/>
      <c r="K30" s="334">
        <v>67280</v>
      </c>
      <c r="L30" s="334"/>
      <c r="M30" s="334"/>
      <c r="N30" s="334"/>
      <c r="O30" s="334"/>
      <c r="P30" s="334"/>
      <c r="Q30" s="334"/>
      <c r="R30" s="334"/>
      <c r="S30" s="334"/>
      <c r="T30" s="334"/>
      <c r="U30" s="334">
        <f>SUM(B30:T30)</f>
        <v>292080</v>
      </c>
    </row>
    <row r="31" spans="1:21" ht="15.75">
      <c r="A31" s="322">
        <v>200</v>
      </c>
      <c r="B31" s="323"/>
      <c r="C31" s="323"/>
      <c r="D31" s="323"/>
      <c r="E31" s="323"/>
      <c r="F31" s="323"/>
      <c r="G31" s="323"/>
      <c r="H31" s="323"/>
      <c r="I31" s="323"/>
      <c r="J31" s="323"/>
      <c r="K31" s="323"/>
      <c r="L31" s="323"/>
      <c r="M31" s="323"/>
      <c r="N31" s="323"/>
      <c r="O31" s="323"/>
      <c r="P31" s="323"/>
      <c r="Q31" s="323"/>
      <c r="R31" s="323"/>
      <c r="S31" s="323"/>
      <c r="T31" s="323"/>
      <c r="U31" s="323"/>
    </row>
    <row r="32" spans="1:21" ht="15.75">
      <c r="A32" s="324">
        <v>201</v>
      </c>
      <c r="B32" s="323"/>
      <c r="C32" s="323">
        <v>103350</v>
      </c>
      <c r="D32" s="323"/>
      <c r="E32" s="323"/>
      <c r="F32" s="323"/>
      <c r="G32" s="323"/>
      <c r="H32" s="323"/>
      <c r="I32" s="323"/>
      <c r="J32" s="323"/>
      <c r="K32" s="323"/>
      <c r="L32" s="323"/>
      <c r="M32" s="323"/>
      <c r="N32" s="323"/>
      <c r="O32" s="323"/>
      <c r="P32" s="323"/>
      <c r="Q32" s="323"/>
      <c r="R32" s="323"/>
      <c r="S32" s="323"/>
      <c r="T32" s="323"/>
      <c r="U32" s="323"/>
    </row>
    <row r="33" spans="1:21" ht="15.75">
      <c r="A33" s="324">
        <v>203</v>
      </c>
      <c r="B33" s="323"/>
      <c r="C33" s="323"/>
      <c r="D33" s="323"/>
      <c r="E33" s="323"/>
      <c r="F33" s="323"/>
      <c r="G33" s="323"/>
      <c r="H33" s="323"/>
      <c r="I33" s="323"/>
      <c r="J33" s="323"/>
      <c r="K33" s="323"/>
      <c r="L33" s="323"/>
      <c r="M33" s="323"/>
      <c r="N33" s="323"/>
      <c r="O33" s="323"/>
      <c r="P33" s="323"/>
      <c r="Q33" s="323"/>
      <c r="R33" s="323"/>
      <c r="S33" s="323"/>
      <c r="T33" s="323"/>
      <c r="U33" s="323"/>
    </row>
    <row r="34" spans="1:21" ht="15.75">
      <c r="A34" s="324">
        <v>204</v>
      </c>
      <c r="B34" s="323"/>
      <c r="C34" s="323"/>
      <c r="D34" s="323">
        <v>1937</v>
      </c>
      <c r="E34" s="323"/>
      <c r="F34" s="323"/>
      <c r="G34" s="323"/>
      <c r="H34" s="323"/>
      <c r="I34" s="323"/>
      <c r="J34" s="323"/>
      <c r="K34" s="323"/>
      <c r="L34" s="323"/>
      <c r="M34" s="323"/>
      <c r="N34" s="323"/>
      <c r="O34" s="323"/>
      <c r="P34" s="323"/>
      <c r="Q34" s="323"/>
      <c r="R34" s="323"/>
      <c r="S34" s="323"/>
      <c r="T34" s="323"/>
      <c r="U34" s="323"/>
    </row>
    <row r="35" spans="1:21" ht="15.75">
      <c r="A35" s="324">
        <v>205</v>
      </c>
      <c r="B35" s="323"/>
      <c r="C35" s="323"/>
      <c r="D35" s="323"/>
      <c r="E35" s="323"/>
      <c r="F35" s="323"/>
      <c r="G35" s="323"/>
      <c r="H35" s="323"/>
      <c r="I35" s="323"/>
      <c r="J35" s="323"/>
      <c r="K35" s="323"/>
      <c r="L35" s="323"/>
      <c r="M35" s="323"/>
      <c r="N35" s="323"/>
      <c r="O35" s="323"/>
      <c r="P35" s="323"/>
      <c r="Q35" s="323"/>
      <c r="R35" s="323"/>
      <c r="S35" s="323"/>
      <c r="T35" s="323"/>
      <c r="U35" s="323"/>
    </row>
    <row r="36" spans="1:21" ht="15.75">
      <c r="A36" s="324">
        <v>206</v>
      </c>
      <c r="B36" s="323"/>
      <c r="C36" s="323">
        <v>1600</v>
      </c>
      <c r="D36" s="323">
        <v>1600</v>
      </c>
      <c r="E36" s="323"/>
      <c r="F36" s="323"/>
      <c r="G36" s="323">
        <v>1200</v>
      </c>
      <c r="H36" s="323"/>
      <c r="I36" s="323"/>
      <c r="J36" s="323"/>
      <c r="K36" s="323"/>
      <c r="L36" s="323"/>
      <c r="M36" s="323"/>
      <c r="N36" s="323"/>
      <c r="O36" s="323"/>
      <c r="P36" s="323"/>
      <c r="Q36" s="323"/>
      <c r="R36" s="323"/>
      <c r="S36" s="323"/>
      <c r="T36" s="323"/>
      <c r="U36" s="323"/>
    </row>
    <row r="37" spans="1:21" ht="15.75">
      <c r="A37" s="324">
        <v>207</v>
      </c>
      <c r="B37" s="323"/>
      <c r="C37" s="323"/>
      <c r="D37" s="323"/>
      <c r="E37" s="323"/>
      <c r="F37" s="323"/>
      <c r="G37" s="323"/>
      <c r="H37" s="323"/>
      <c r="I37" s="323"/>
      <c r="J37" s="323"/>
      <c r="K37" s="323"/>
      <c r="L37" s="323"/>
      <c r="M37" s="323"/>
      <c r="N37" s="323"/>
      <c r="O37" s="323"/>
      <c r="P37" s="323"/>
      <c r="Q37" s="323"/>
      <c r="R37" s="323"/>
      <c r="S37" s="323"/>
      <c r="T37" s="323"/>
      <c r="U37" s="323"/>
    </row>
    <row r="38" spans="1:21" ht="15.75">
      <c r="A38" s="324">
        <v>208</v>
      </c>
      <c r="B38" s="323"/>
      <c r="C38" s="323">
        <v>8203.5</v>
      </c>
      <c r="D38" s="323">
        <v>365</v>
      </c>
      <c r="E38" s="323"/>
      <c r="F38" s="323"/>
      <c r="G38" s="323"/>
      <c r="H38" s="323"/>
      <c r="I38" s="323"/>
      <c r="J38" s="323"/>
      <c r="K38" s="323">
        <v>7194.5</v>
      </c>
      <c r="L38" s="323"/>
      <c r="M38" s="323"/>
      <c r="N38" s="323"/>
      <c r="O38" s="323"/>
      <c r="P38" s="323"/>
      <c r="Q38" s="323"/>
      <c r="R38" s="323"/>
      <c r="S38" s="323"/>
      <c r="T38" s="323"/>
      <c r="U38" s="323"/>
    </row>
    <row r="39" spans="1:21" ht="15.75">
      <c r="A39" s="324">
        <v>211</v>
      </c>
      <c r="B39" s="323"/>
      <c r="C39" s="323"/>
      <c r="D39" s="323"/>
      <c r="E39" s="323"/>
      <c r="F39" s="323"/>
      <c r="G39" s="323"/>
      <c r="H39" s="323"/>
      <c r="I39" s="323"/>
      <c r="J39" s="323"/>
      <c r="K39" s="323"/>
      <c r="L39" s="323"/>
      <c r="M39" s="323"/>
      <c r="N39" s="323"/>
      <c r="O39" s="323"/>
      <c r="P39" s="323"/>
      <c r="Q39" s="323"/>
      <c r="R39" s="323"/>
      <c r="S39" s="323"/>
      <c r="T39" s="323"/>
      <c r="U39" s="323"/>
    </row>
    <row r="40" spans="1:21" ht="15.75">
      <c r="A40" s="329" t="s">
        <v>25</v>
      </c>
      <c r="B40" s="330">
        <f aca="true" t="shared" si="1" ref="B40:T40">SUM(B32:B39)</f>
        <v>0</v>
      </c>
      <c r="C40" s="330">
        <f t="shared" si="1"/>
        <v>113153.5</v>
      </c>
      <c r="D40" s="330">
        <f t="shared" si="1"/>
        <v>3902</v>
      </c>
      <c r="E40" s="330">
        <f t="shared" si="1"/>
        <v>0</v>
      </c>
      <c r="F40" s="330">
        <f t="shared" si="1"/>
        <v>0</v>
      </c>
      <c r="G40" s="330">
        <f t="shared" si="1"/>
        <v>1200</v>
      </c>
      <c r="H40" s="330">
        <f t="shared" si="1"/>
        <v>0</v>
      </c>
      <c r="I40" s="330">
        <f t="shared" si="1"/>
        <v>0</v>
      </c>
      <c r="J40" s="330">
        <f t="shared" si="1"/>
        <v>0</v>
      </c>
      <c r="K40" s="330">
        <f t="shared" si="1"/>
        <v>7194.5</v>
      </c>
      <c r="L40" s="330">
        <f t="shared" si="1"/>
        <v>0</v>
      </c>
      <c r="M40" s="330">
        <f t="shared" si="1"/>
        <v>0</v>
      </c>
      <c r="N40" s="330">
        <f t="shared" si="1"/>
        <v>0</v>
      </c>
      <c r="O40" s="330">
        <f t="shared" si="1"/>
        <v>0</v>
      </c>
      <c r="P40" s="330">
        <f t="shared" si="1"/>
        <v>0</v>
      </c>
      <c r="Q40" s="330">
        <f t="shared" si="1"/>
        <v>0</v>
      </c>
      <c r="R40" s="330">
        <f t="shared" si="1"/>
        <v>0</v>
      </c>
      <c r="S40" s="330">
        <f t="shared" si="1"/>
        <v>0</v>
      </c>
      <c r="T40" s="330">
        <f t="shared" si="1"/>
        <v>0</v>
      </c>
      <c r="U40" s="330">
        <f>SUM(B40:T40)</f>
        <v>125450</v>
      </c>
    </row>
    <row r="41" spans="1:21" ht="15.75">
      <c r="A41" s="333" t="s">
        <v>26</v>
      </c>
      <c r="B41" s="334"/>
      <c r="C41" s="334">
        <v>456074</v>
      </c>
      <c r="D41" s="334">
        <v>9676</v>
      </c>
      <c r="E41" s="334"/>
      <c r="F41" s="334"/>
      <c r="G41" s="334">
        <v>4800</v>
      </c>
      <c r="H41" s="334"/>
      <c r="I41" s="334"/>
      <c r="J41" s="334"/>
      <c r="K41" s="334">
        <v>15452</v>
      </c>
      <c r="L41" s="334"/>
      <c r="M41" s="334"/>
      <c r="N41" s="334">
        <v>0</v>
      </c>
      <c r="O41" s="334"/>
      <c r="P41" s="334"/>
      <c r="Q41" s="334"/>
      <c r="R41" s="334"/>
      <c r="S41" s="334"/>
      <c r="T41" s="334"/>
      <c r="U41" s="334">
        <f>SUM(B41:T41)</f>
        <v>486002</v>
      </c>
    </row>
    <row r="42" spans="1:21" ht="15.75">
      <c r="A42" s="322">
        <v>250</v>
      </c>
      <c r="B42" s="323"/>
      <c r="C42" s="323"/>
      <c r="D42" s="323"/>
      <c r="E42" s="323"/>
      <c r="F42" s="323"/>
      <c r="G42" s="323"/>
      <c r="H42" s="323"/>
      <c r="I42" s="323"/>
      <c r="J42" s="323"/>
      <c r="K42" s="323"/>
      <c r="L42" s="323"/>
      <c r="M42" s="323"/>
      <c r="N42" s="323"/>
      <c r="O42" s="323"/>
      <c r="P42" s="323"/>
      <c r="Q42" s="323"/>
      <c r="R42" s="323"/>
      <c r="S42" s="323"/>
      <c r="T42" s="323"/>
      <c r="U42" s="323"/>
    </row>
    <row r="43" spans="1:21" ht="15.75">
      <c r="A43" s="324">
        <v>251</v>
      </c>
      <c r="B43" s="323"/>
      <c r="C43" s="323">
        <v>24234</v>
      </c>
      <c r="D43" s="323"/>
      <c r="E43" s="323"/>
      <c r="F43" s="323"/>
      <c r="G43" s="323">
        <v>2000</v>
      </c>
      <c r="H43" s="323">
        <v>0</v>
      </c>
      <c r="I43" s="323"/>
      <c r="J43" s="323"/>
      <c r="K43" s="323"/>
      <c r="L43" s="323"/>
      <c r="M43" s="323"/>
      <c r="N43" s="323"/>
      <c r="O43" s="323"/>
      <c r="P43" s="323"/>
      <c r="Q43" s="323"/>
      <c r="R43" s="323"/>
      <c r="S43" s="323"/>
      <c r="T43" s="323"/>
      <c r="U43" s="323"/>
    </row>
    <row r="44" spans="1:21" ht="15.75">
      <c r="A44" s="324">
        <v>252</v>
      </c>
      <c r="B44" s="323"/>
      <c r="C44" s="323"/>
      <c r="D44" s="323"/>
      <c r="E44" s="323"/>
      <c r="F44" s="323"/>
      <c r="G44" s="323"/>
      <c r="H44" s="323"/>
      <c r="I44" s="323"/>
      <c r="J44" s="323"/>
      <c r="K44" s="323"/>
      <c r="L44" s="323"/>
      <c r="M44" s="323"/>
      <c r="N44" s="323"/>
      <c r="O44" s="323"/>
      <c r="P44" s="323"/>
      <c r="Q44" s="323"/>
      <c r="R44" s="323"/>
      <c r="S44" s="323"/>
      <c r="T44" s="323"/>
      <c r="U44" s="323"/>
    </row>
    <row r="45" spans="1:21" ht="15.75">
      <c r="A45" s="324">
        <v>253</v>
      </c>
      <c r="B45" s="323"/>
      <c r="C45" s="323">
        <v>1450</v>
      </c>
      <c r="D45" s="323"/>
      <c r="E45" s="323"/>
      <c r="F45" s="323"/>
      <c r="G45" s="323">
        <v>24903</v>
      </c>
      <c r="H45" s="323"/>
      <c r="I45" s="323"/>
      <c r="J45" s="323"/>
      <c r="K45" s="323"/>
      <c r="L45" s="323"/>
      <c r="M45" s="323"/>
      <c r="N45" s="323"/>
      <c r="O45" s="323"/>
      <c r="P45" s="323"/>
      <c r="Q45" s="323"/>
      <c r="R45" s="323"/>
      <c r="S45" s="323"/>
      <c r="T45" s="323"/>
      <c r="U45" s="323"/>
    </row>
    <row r="46" spans="1:21" ht="15.75">
      <c r="A46" s="324">
        <v>254</v>
      </c>
      <c r="B46" s="323"/>
      <c r="C46" s="323">
        <v>20376</v>
      </c>
      <c r="D46" s="323"/>
      <c r="E46" s="323"/>
      <c r="F46" s="323"/>
      <c r="G46" s="323"/>
      <c r="H46" s="323"/>
      <c r="I46" s="323"/>
      <c r="J46" s="323"/>
      <c r="K46" s="323"/>
      <c r="L46" s="323"/>
      <c r="M46" s="323"/>
      <c r="N46" s="323"/>
      <c r="O46" s="323"/>
      <c r="P46" s="323"/>
      <c r="Q46" s="323"/>
      <c r="R46" s="323"/>
      <c r="S46" s="323"/>
      <c r="T46" s="323">
        <v>0</v>
      </c>
      <c r="U46" s="323"/>
    </row>
    <row r="47" spans="1:21" ht="15.75">
      <c r="A47" s="324">
        <v>255</v>
      </c>
      <c r="B47" s="323"/>
      <c r="C47" s="323"/>
      <c r="D47" s="323"/>
      <c r="E47" s="323"/>
      <c r="F47" s="323"/>
      <c r="G47" s="323"/>
      <c r="H47" s="323"/>
      <c r="I47" s="323"/>
      <c r="J47" s="323"/>
      <c r="K47" s="323"/>
      <c r="L47" s="323"/>
      <c r="M47" s="323"/>
      <c r="N47" s="323"/>
      <c r="O47" s="323"/>
      <c r="P47" s="323"/>
      <c r="Q47" s="323"/>
      <c r="R47" s="323"/>
      <c r="S47" s="323" t="s">
        <v>428</v>
      </c>
      <c r="T47" s="323"/>
      <c r="U47" s="323"/>
    </row>
    <row r="48" spans="1:21" ht="15.75">
      <c r="A48" s="329" t="s">
        <v>25</v>
      </c>
      <c r="B48" s="330">
        <f aca="true" t="shared" si="2" ref="B48:T48">SUM(B43:B47)</f>
        <v>0</v>
      </c>
      <c r="C48" s="330">
        <f t="shared" si="2"/>
        <v>46060</v>
      </c>
      <c r="D48" s="330">
        <f t="shared" si="2"/>
        <v>0</v>
      </c>
      <c r="E48" s="330">
        <f t="shared" si="2"/>
        <v>0</v>
      </c>
      <c r="F48" s="330">
        <f t="shared" si="2"/>
        <v>0</v>
      </c>
      <c r="G48" s="330">
        <f t="shared" si="2"/>
        <v>26903</v>
      </c>
      <c r="H48" s="330">
        <f t="shared" si="2"/>
        <v>0</v>
      </c>
      <c r="I48" s="330">
        <f t="shared" si="2"/>
        <v>0</v>
      </c>
      <c r="J48" s="330">
        <f t="shared" si="2"/>
        <v>0</v>
      </c>
      <c r="K48" s="330">
        <f t="shared" si="2"/>
        <v>0</v>
      </c>
      <c r="L48" s="330">
        <f t="shared" si="2"/>
        <v>0</v>
      </c>
      <c r="M48" s="330">
        <f t="shared" si="2"/>
        <v>0</v>
      </c>
      <c r="N48" s="330">
        <f t="shared" si="2"/>
        <v>0</v>
      </c>
      <c r="O48" s="330">
        <f t="shared" si="2"/>
        <v>0</v>
      </c>
      <c r="P48" s="330">
        <f t="shared" si="2"/>
        <v>0</v>
      </c>
      <c r="Q48" s="330">
        <f t="shared" si="2"/>
        <v>0</v>
      </c>
      <c r="R48" s="330">
        <f t="shared" si="2"/>
        <v>0</v>
      </c>
      <c r="S48" s="330">
        <f t="shared" si="2"/>
        <v>0</v>
      </c>
      <c r="T48" s="330">
        <f t="shared" si="2"/>
        <v>0</v>
      </c>
      <c r="U48" s="330">
        <f>SUM(B48:T48)</f>
        <v>72963</v>
      </c>
    </row>
    <row r="49" spans="1:23" ht="15.75">
      <c r="A49" s="333" t="s">
        <v>26</v>
      </c>
      <c r="B49" s="334"/>
      <c r="C49" s="334">
        <v>279854.96</v>
      </c>
      <c r="D49" s="334">
        <v>7658</v>
      </c>
      <c r="E49" s="334"/>
      <c r="F49" s="334"/>
      <c r="G49" s="334">
        <v>26903</v>
      </c>
      <c r="H49" s="334"/>
      <c r="I49" s="334"/>
      <c r="J49" s="334"/>
      <c r="K49" s="334"/>
      <c r="L49" s="334"/>
      <c r="M49" s="334"/>
      <c r="N49" s="334"/>
      <c r="O49" s="334"/>
      <c r="P49" s="334"/>
      <c r="Q49" s="334"/>
      <c r="R49" s="334"/>
      <c r="S49" s="334"/>
      <c r="T49" s="334"/>
      <c r="U49" s="334">
        <f>SUM(B49:T49)</f>
        <v>314415.96</v>
      </c>
      <c r="W49" s="313">
        <v>1237379.84</v>
      </c>
    </row>
    <row r="50" spans="1:23" ht="15.75">
      <c r="A50" s="322">
        <v>270</v>
      </c>
      <c r="B50" s="323"/>
      <c r="C50" s="323"/>
      <c r="D50" s="323"/>
      <c r="E50" s="323"/>
      <c r="F50" s="323"/>
      <c r="G50" s="323"/>
      <c r="H50" s="323"/>
      <c r="I50" s="323"/>
      <c r="J50" s="323"/>
      <c r="K50" s="323"/>
      <c r="L50" s="323"/>
      <c r="M50" s="323"/>
      <c r="N50" s="323"/>
      <c r="O50" s="323"/>
      <c r="P50" s="323"/>
      <c r="Q50" s="323"/>
      <c r="R50" s="323"/>
      <c r="S50" s="323"/>
      <c r="T50" s="323"/>
      <c r="U50" s="323"/>
      <c r="W50" s="313">
        <f>U49-W49</f>
        <v>-922963.8800000001</v>
      </c>
    </row>
    <row r="51" spans="1:21" ht="15.75">
      <c r="A51" s="324">
        <v>271</v>
      </c>
      <c r="B51" s="323"/>
      <c r="C51" s="323"/>
      <c r="D51" s="323">
        <v>5552</v>
      </c>
      <c r="E51" s="323"/>
      <c r="F51" s="323"/>
      <c r="G51" s="323">
        <v>3400</v>
      </c>
      <c r="H51" s="323"/>
      <c r="I51" s="323"/>
      <c r="J51" s="323"/>
      <c r="K51" s="323"/>
      <c r="L51" s="323"/>
      <c r="M51" s="323"/>
      <c r="N51" s="323"/>
      <c r="O51" s="323"/>
      <c r="P51" s="323"/>
      <c r="Q51" s="323"/>
      <c r="R51" s="323"/>
      <c r="S51" s="323"/>
      <c r="T51" s="323"/>
      <c r="U51" s="323"/>
    </row>
    <row r="52" spans="1:21" ht="15.75">
      <c r="A52" s="324">
        <v>272</v>
      </c>
      <c r="B52" s="323"/>
      <c r="C52" s="323"/>
      <c r="D52" s="323"/>
      <c r="E52" s="323"/>
      <c r="F52" s="323"/>
      <c r="G52" s="323"/>
      <c r="H52" s="323"/>
      <c r="I52" s="323"/>
      <c r="J52" s="323"/>
      <c r="K52" s="323"/>
      <c r="L52" s="323"/>
      <c r="M52" s="323"/>
      <c r="N52" s="323"/>
      <c r="O52" s="323"/>
      <c r="P52" s="323"/>
      <c r="Q52" s="323"/>
      <c r="R52" s="323"/>
      <c r="S52" s="323"/>
      <c r="T52" s="323"/>
      <c r="U52" s="323"/>
    </row>
    <row r="53" spans="1:21" ht="15.75">
      <c r="A53" s="324">
        <v>273</v>
      </c>
      <c r="B53" s="323"/>
      <c r="C53" s="323"/>
      <c r="D53" s="323"/>
      <c r="E53" s="323"/>
      <c r="F53" s="323"/>
      <c r="G53" s="323"/>
      <c r="H53" s="323"/>
      <c r="I53" s="323"/>
      <c r="J53" s="323"/>
      <c r="K53" s="323"/>
      <c r="L53" s="323"/>
      <c r="M53" s="323"/>
      <c r="N53" s="323"/>
      <c r="O53" s="323"/>
      <c r="P53" s="323"/>
      <c r="Q53" s="323"/>
      <c r="R53" s="323"/>
      <c r="S53" s="323"/>
      <c r="T53" s="323"/>
      <c r="U53" s="323"/>
    </row>
    <row r="54" spans="1:21" ht="15.75">
      <c r="A54" s="324">
        <v>274</v>
      </c>
      <c r="B54" s="323"/>
      <c r="C54" s="323"/>
      <c r="D54" s="323"/>
      <c r="E54" s="323"/>
      <c r="F54" s="323"/>
      <c r="G54" s="323"/>
      <c r="H54" s="323"/>
      <c r="I54" s="323"/>
      <c r="J54" s="323"/>
      <c r="K54" s="323"/>
      <c r="L54" s="323"/>
      <c r="M54" s="323"/>
      <c r="N54" s="323"/>
      <c r="O54" s="323"/>
      <c r="P54" s="323"/>
      <c r="Q54" s="323"/>
      <c r="R54" s="323"/>
      <c r="S54" s="323"/>
      <c r="T54" s="323"/>
      <c r="U54" s="323"/>
    </row>
    <row r="55" spans="1:21" ht="15.75">
      <c r="A55" s="324">
        <v>275</v>
      </c>
      <c r="B55" s="323"/>
      <c r="C55" s="323"/>
      <c r="D55" s="323"/>
      <c r="E55" s="323"/>
      <c r="F55" s="323"/>
      <c r="G55" s="323"/>
      <c r="H55" s="323"/>
      <c r="I55" s="323"/>
      <c r="J55" s="323"/>
      <c r="K55" s="323"/>
      <c r="L55" s="323"/>
      <c r="M55" s="323"/>
      <c r="N55" s="323"/>
      <c r="O55" s="323"/>
      <c r="P55" s="323"/>
      <c r="Q55" s="323"/>
      <c r="R55" s="323"/>
      <c r="S55" s="323"/>
      <c r="T55" s="323"/>
      <c r="U55" s="323"/>
    </row>
    <row r="56" spans="1:21" ht="15.75">
      <c r="A56" s="324">
        <v>276</v>
      </c>
      <c r="B56" s="323"/>
      <c r="C56" s="323">
        <v>9600</v>
      </c>
      <c r="D56" s="323"/>
      <c r="E56" s="323"/>
      <c r="F56" s="323"/>
      <c r="G56" s="323"/>
      <c r="H56" s="323"/>
      <c r="I56" s="323"/>
      <c r="J56" s="323"/>
      <c r="K56" s="323">
        <v>847</v>
      </c>
      <c r="L56" s="323"/>
      <c r="M56" s="323"/>
      <c r="N56" s="323"/>
      <c r="O56" s="323"/>
      <c r="P56" s="323"/>
      <c r="Q56" s="323"/>
      <c r="R56" s="323"/>
      <c r="S56" s="323"/>
      <c r="T56" s="323"/>
      <c r="U56" s="323"/>
    </row>
    <row r="57" spans="1:21" ht="15.75">
      <c r="A57" s="324">
        <v>277</v>
      </c>
      <c r="B57" s="323"/>
      <c r="C57" s="323"/>
      <c r="D57" s="323"/>
      <c r="E57" s="323"/>
      <c r="F57" s="323"/>
      <c r="G57" s="323"/>
      <c r="H57" s="323"/>
      <c r="I57" s="323"/>
      <c r="J57" s="323"/>
      <c r="K57" s="323"/>
      <c r="L57" s="323"/>
      <c r="M57" s="323"/>
      <c r="N57" s="323"/>
      <c r="O57" s="323"/>
      <c r="P57" s="323"/>
      <c r="Q57" s="323"/>
      <c r="R57" s="323"/>
      <c r="S57" s="323"/>
      <c r="T57" s="323"/>
      <c r="U57" s="323"/>
    </row>
    <row r="58" spans="1:21" ht="15.75">
      <c r="A58" s="324">
        <v>278</v>
      </c>
      <c r="B58" s="323"/>
      <c r="C58" s="323"/>
      <c r="D58" s="323"/>
      <c r="E58" s="323"/>
      <c r="F58" s="323"/>
      <c r="G58" s="323"/>
      <c r="H58" s="323"/>
      <c r="I58" s="323"/>
      <c r="J58" s="323"/>
      <c r="K58" s="323"/>
      <c r="L58" s="323"/>
      <c r="M58" s="323"/>
      <c r="N58" s="323"/>
      <c r="O58" s="323"/>
      <c r="P58" s="323"/>
      <c r="Q58" s="323"/>
      <c r="R58" s="323"/>
      <c r="S58" s="323"/>
      <c r="T58" s="323"/>
      <c r="U58" s="323"/>
    </row>
    <row r="59" spans="1:21" ht="15.75">
      <c r="A59" s="324">
        <v>279</v>
      </c>
      <c r="B59" s="323"/>
      <c r="C59" s="323"/>
      <c r="D59" s="323"/>
      <c r="E59" s="323"/>
      <c r="F59" s="323"/>
      <c r="G59" s="323"/>
      <c r="H59" s="323"/>
      <c r="I59" s="323"/>
      <c r="J59" s="323"/>
      <c r="K59" s="323"/>
      <c r="L59" s="323"/>
      <c r="M59" s="323"/>
      <c r="N59" s="323"/>
      <c r="O59" s="323"/>
      <c r="P59" s="323"/>
      <c r="Q59" s="323"/>
      <c r="R59" s="323"/>
      <c r="S59" s="323"/>
      <c r="T59" s="323"/>
      <c r="U59" s="323"/>
    </row>
    <row r="60" spans="1:21" ht="15.75">
      <c r="A60" s="324">
        <v>281</v>
      </c>
      <c r="B60" s="323"/>
      <c r="C60" s="323"/>
      <c r="D60" s="323"/>
      <c r="E60" s="323"/>
      <c r="F60" s="323"/>
      <c r="G60" s="323"/>
      <c r="H60" s="323"/>
      <c r="I60" s="323"/>
      <c r="J60" s="323"/>
      <c r="K60" s="323"/>
      <c r="L60" s="323"/>
      <c r="M60" s="323"/>
      <c r="N60" s="323"/>
      <c r="O60" s="323"/>
      <c r="P60" s="323"/>
      <c r="Q60" s="323"/>
      <c r="R60" s="323"/>
      <c r="S60" s="323"/>
      <c r="T60" s="323"/>
      <c r="U60" s="323"/>
    </row>
    <row r="61" spans="1:21" ht="15.75">
      <c r="A61" s="324">
        <v>282</v>
      </c>
      <c r="B61" s="323"/>
      <c r="C61" s="323">
        <v>2900</v>
      </c>
      <c r="D61" s="323">
        <v>6600</v>
      </c>
      <c r="E61" s="323"/>
      <c r="F61" s="323"/>
      <c r="G61" s="323"/>
      <c r="H61" s="323"/>
      <c r="I61" s="323"/>
      <c r="J61" s="323"/>
      <c r="K61" s="323"/>
      <c r="L61" s="323"/>
      <c r="M61" s="323"/>
      <c r="N61" s="323"/>
      <c r="O61" s="323"/>
      <c r="P61" s="323"/>
      <c r="Q61" s="323"/>
      <c r="R61" s="323"/>
      <c r="S61" s="323"/>
      <c r="T61" s="323"/>
      <c r="U61" s="323"/>
    </row>
    <row r="62" spans="1:21" ht="15.75">
      <c r="A62" s="324">
        <v>283</v>
      </c>
      <c r="B62" s="323"/>
      <c r="C62" s="323"/>
      <c r="D62" s="323"/>
      <c r="E62" s="323"/>
      <c r="F62" s="323"/>
      <c r="G62" s="323">
        <v>40409.6</v>
      </c>
      <c r="H62" s="323"/>
      <c r="I62" s="323"/>
      <c r="J62" s="323"/>
      <c r="K62" s="323"/>
      <c r="L62" s="323"/>
      <c r="M62" s="323"/>
      <c r="N62" s="323"/>
      <c r="O62" s="323"/>
      <c r="P62" s="323"/>
      <c r="Q62" s="323"/>
      <c r="R62" s="323"/>
      <c r="S62" s="323"/>
      <c r="T62" s="323"/>
      <c r="U62" s="323"/>
    </row>
    <row r="63" spans="1:21" ht="15.75">
      <c r="A63" s="324">
        <v>284</v>
      </c>
      <c r="B63" s="323"/>
      <c r="C63" s="323">
        <v>330</v>
      </c>
      <c r="D63" s="323"/>
      <c r="E63" s="323"/>
      <c r="F63" s="323"/>
      <c r="G63" s="323"/>
      <c r="H63" s="323"/>
      <c r="I63" s="323"/>
      <c r="J63" s="323"/>
      <c r="K63" s="323"/>
      <c r="L63" s="323"/>
      <c r="M63" s="323"/>
      <c r="N63" s="323"/>
      <c r="O63" s="323"/>
      <c r="P63" s="323"/>
      <c r="Q63" s="323"/>
      <c r="R63" s="323"/>
      <c r="S63" s="323"/>
      <c r="T63" s="323"/>
      <c r="U63" s="323"/>
    </row>
    <row r="64" spans="1:21" ht="15.75">
      <c r="A64" s="329" t="s">
        <v>25</v>
      </c>
      <c r="B64" s="330">
        <f aca="true" t="shared" si="3" ref="B64:R64">SUM(B51:B63)</f>
        <v>0</v>
      </c>
      <c r="C64" s="330">
        <f t="shared" si="3"/>
        <v>12830</v>
      </c>
      <c r="D64" s="330">
        <f t="shared" si="3"/>
        <v>12152</v>
      </c>
      <c r="E64" s="330">
        <f t="shared" si="3"/>
        <v>0</v>
      </c>
      <c r="F64" s="330">
        <f t="shared" si="3"/>
        <v>0</v>
      </c>
      <c r="G64" s="330">
        <f t="shared" si="3"/>
        <v>43809.6</v>
      </c>
      <c r="H64" s="330">
        <f t="shared" si="3"/>
        <v>0</v>
      </c>
      <c r="I64" s="330">
        <f t="shared" si="3"/>
        <v>0</v>
      </c>
      <c r="J64" s="330">
        <f t="shared" si="3"/>
        <v>0</v>
      </c>
      <c r="K64" s="330">
        <f t="shared" si="3"/>
        <v>847</v>
      </c>
      <c r="L64" s="330">
        <f t="shared" si="3"/>
        <v>0</v>
      </c>
      <c r="M64" s="330">
        <f t="shared" si="3"/>
        <v>0</v>
      </c>
      <c r="N64" s="330">
        <f t="shared" si="3"/>
        <v>0</v>
      </c>
      <c r="O64" s="330">
        <f t="shared" si="3"/>
        <v>0</v>
      </c>
      <c r="P64" s="330">
        <f t="shared" si="3"/>
        <v>0</v>
      </c>
      <c r="Q64" s="330">
        <f t="shared" si="3"/>
        <v>0</v>
      </c>
      <c r="R64" s="330">
        <f t="shared" si="3"/>
        <v>0</v>
      </c>
      <c r="S64" s="330">
        <f>SUM(S51:S62)</f>
        <v>0</v>
      </c>
      <c r="T64" s="330">
        <f>SUM(T51:T62)</f>
        <v>0</v>
      </c>
      <c r="U64" s="330">
        <f>SUM(B64:T64)</f>
        <v>69638.6</v>
      </c>
    </row>
    <row r="65" spans="1:23" ht="15.75">
      <c r="A65" s="333" t="s">
        <v>26</v>
      </c>
      <c r="B65" s="334"/>
      <c r="C65" s="334">
        <v>54215</v>
      </c>
      <c r="D65" s="334">
        <v>23738.05</v>
      </c>
      <c r="E65" s="334"/>
      <c r="F65" s="334"/>
      <c r="G65" s="334">
        <v>88260.16</v>
      </c>
      <c r="H65" s="334"/>
      <c r="I65" s="334"/>
      <c r="J65" s="334"/>
      <c r="K65" s="334">
        <v>6023</v>
      </c>
      <c r="L65" s="334"/>
      <c r="M65" s="334"/>
      <c r="N65" s="334"/>
      <c r="O65" s="334"/>
      <c r="P65" s="334"/>
      <c r="Q65" s="334"/>
      <c r="R65" s="334"/>
      <c r="S65" s="334"/>
      <c r="T65" s="334"/>
      <c r="U65" s="334">
        <f>SUM(B65:T65)</f>
        <v>172236.21000000002</v>
      </c>
      <c r="W65" s="313">
        <v>529881.65</v>
      </c>
    </row>
    <row r="66" spans="1:23" ht="15.75">
      <c r="A66" s="322">
        <v>300</v>
      </c>
      <c r="B66" s="323"/>
      <c r="C66" s="323"/>
      <c r="D66" s="323"/>
      <c r="E66" s="323"/>
      <c r="F66" s="323"/>
      <c r="G66" s="323"/>
      <c r="H66" s="323"/>
      <c r="I66" s="323"/>
      <c r="J66" s="323"/>
      <c r="K66" s="323"/>
      <c r="L66" s="323"/>
      <c r="M66" s="323"/>
      <c r="N66" s="323"/>
      <c r="O66" s="323"/>
      <c r="P66" s="323"/>
      <c r="Q66" s="323"/>
      <c r="R66" s="323"/>
      <c r="S66" s="323"/>
      <c r="T66" s="323"/>
      <c r="U66" s="323"/>
      <c r="W66" s="313">
        <f>U65-W65</f>
        <v>-357645.44</v>
      </c>
    </row>
    <row r="67" spans="1:21" ht="15.75">
      <c r="A67" s="324">
        <v>301</v>
      </c>
      <c r="B67" s="323"/>
      <c r="C67" s="323">
        <v>11074.24</v>
      </c>
      <c r="D67" s="323"/>
      <c r="E67" s="323"/>
      <c r="F67" s="323"/>
      <c r="G67" s="323"/>
      <c r="H67" s="323"/>
      <c r="I67" s="323"/>
      <c r="J67" s="323"/>
      <c r="K67" s="323">
        <v>0</v>
      </c>
      <c r="L67" s="323"/>
      <c r="M67" s="323"/>
      <c r="N67" s="323"/>
      <c r="O67" s="323"/>
      <c r="P67" s="323"/>
      <c r="Q67" s="323"/>
      <c r="R67" s="323"/>
      <c r="S67" s="323"/>
      <c r="T67" s="323"/>
      <c r="U67" s="323"/>
    </row>
    <row r="68" spans="1:21" ht="15.75">
      <c r="A68" s="324">
        <v>302</v>
      </c>
      <c r="B68" s="323"/>
      <c r="C68" s="323"/>
      <c r="D68" s="323"/>
      <c r="E68" s="323"/>
      <c r="F68" s="323"/>
      <c r="G68" s="323"/>
      <c r="H68" s="323"/>
      <c r="I68" s="323"/>
      <c r="J68" s="323"/>
      <c r="K68" s="323"/>
      <c r="L68" s="323"/>
      <c r="M68" s="323"/>
      <c r="N68" s="323"/>
      <c r="O68" s="323"/>
      <c r="P68" s="323"/>
      <c r="Q68" s="323"/>
      <c r="R68" s="323"/>
      <c r="S68" s="323"/>
      <c r="T68" s="323"/>
      <c r="U68" s="323"/>
    </row>
    <row r="69" spans="1:21" ht="15.75">
      <c r="A69" s="324">
        <v>303</v>
      </c>
      <c r="B69" s="323"/>
      <c r="C69" s="323">
        <v>184.04</v>
      </c>
      <c r="D69" s="323"/>
      <c r="E69" s="323"/>
      <c r="F69" s="323"/>
      <c r="G69" s="323"/>
      <c r="H69" s="323"/>
      <c r="I69" s="323"/>
      <c r="J69" s="323"/>
      <c r="K69" s="323"/>
      <c r="L69" s="323"/>
      <c r="M69" s="323"/>
      <c r="N69" s="323"/>
      <c r="O69" s="323"/>
      <c r="P69" s="323"/>
      <c r="Q69" s="323"/>
      <c r="R69" s="323"/>
      <c r="S69" s="323"/>
      <c r="T69" s="323"/>
      <c r="U69" s="323"/>
    </row>
    <row r="70" spans="1:21" ht="15.75">
      <c r="A70" s="324">
        <v>304</v>
      </c>
      <c r="B70" s="323"/>
      <c r="C70" s="323">
        <v>3531</v>
      </c>
      <c r="D70" s="323"/>
      <c r="E70" s="323"/>
      <c r="F70" s="323"/>
      <c r="G70" s="323"/>
      <c r="H70" s="323"/>
      <c r="I70" s="323"/>
      <c r="J70" s="323"/>
      <c r="K70" s="323"/>
      <c r="L70" s="323"/>
      <c r="M70" s="323"/>
      <c r="N70" s="323"/>
      <c r="O70" s="323"/>
      <c r="P70" s="323"/>
      <c r="Q70" s="323"/>
      <c r="R70" s="323"/>
      <c r="S70" s="323"/>
      <c r="T70" s="323"/>
      <c r="U70" s="323"/>
    </row>
    <row r="71" spans="1:21" ht="15.75">
      <c r="A71" s="324">
        <v>305</v>
      </c>
      <c r="B71" s="323"/>
      <c r="C71" s="323"/>
      <c r="D71" s="323"/>
      <c r="E71" s="323"/>
      <c r="F71" s="323"/>
      <c r="G71" s="323"/>
      <c r="H71" s="323"/>
      <c r="I71" s="323"/>
      <c r="J71" s="323"/>
      <c r="K71" s="323"/>
      <c r="L71" s="323"/>
      <c r="M71" s="323"/>
      <c r="N71" s="323"/>
      <c r="O71" s="323"/>
      <c r="P71" s="323"/>
      <c r="Q71" s="323"/>
      <c r="R71" s="323"/>
      <c r="S71" s="323"/>
      <c r="T71" s="323"/>
      <c r="U71" s="323"/>
    </row>
    <row r="72" spans="1:21" ht="15.75">
      <c r="A72" s="329" t="s">
        <v>25</v>
      </c>
      <c r="B72" s="330">
        <f>SUM(B67:B71)</f>
        <v>0</v>
      </c>
      <c r="C72" s="330">
        <f>SUM(C67:C71)</f>
        <v>14789.28</v>
      </c>
      <c r="D72" s="330">
        <f>SUM(D67:D71)</f>
        <v>0</v>
      </c>
      <c r="E72" s="330"/>
      <c r="F72" s="330">
        <f>SUM(F67:F71)</f>
        <v>0</v>
      </c>
      <c r="G72" s="330">
        <f>SUM(G67:G71)</f>
        <v>0</v>
      </c>
      <c r="H72" s="330">
        <f>SUM(H67:H71)</f>
        <v>0</v>
      </c>
      <c r="I72" s="330"/>
      <c r="J72" s="330">
        <f>SUM(J67:J71)</f>
        <v>0</v>
      </c>
      <c r="K72" s="330">
        <f>SUM(K67:K71)</f>
        <v>0</v>
      </c>
      <c r="L72" s="330"/>
      <c r="M72" s="330">
        <f>SUM(M67:M71)</f>
        <v>0</v>
      </c>
      <c r="N72" s="330">
        <f>SUM(N67:N71)</f>
        <v>0</v>
      </c>
      <c r="O72" s="330"/>
      <c r="P72" s="330">
        <f>SUM(P67:P71)</f>
        <v>0</v>
      </c>
      <c r="Q72" s="330">
        <f>SUM(Q67:Q71)</f>
        <v>0</v>
      </c>
      <c r="R72" s="330">
        <f>SUM(R67:R71)</f>
        <v>0</v>
      </c>
      <c r="S72" s="330">
        <f>SUM(S67:S71)</f>
        <v>0</v>
      </c>
      <c r="T72" s="330">
        <f>SUM(T67:T71)</f>
        <v>0</v>
      </c>
      <c r="U72" s="330">
        <f>SUM(B72:T72)</f>
        <v>14789.28</v>
      </c>
    </row>
    <row r="73" spans="1:23" ht="15.75">
      <c r="A73" s="333" t="s">
        <v>26</v>
      </c>
      <c r="B73" s="334"/>
      <c r="C73" s="334">
        <v>29489.87</v>
      </c>
      <c r="D73" s="334"/>
      <c r="E73" s="334"/>
      <c r="F73" s="334"/>
      <c r="G73" s="334"/>
      <c r="H73" s="334"/>
      <c r="I73" s="334"/>
      <c r="J73" s="334"/>
      <c r="K73" s="334"/>
      <c r="L73" s="334"/>
      <c r="M73" s="334"/>
      <c r="N73" s="334"/>
      <c r="O73" s="334"/>
      <c r="P73" s="334"/>
      <c r="Q73" s="334"/>
      <c r="R73" s="334"/>
      <c r="S73" s="334"/>
      <c r="T73" s="334"/>
      <c r="U73" s="334">
        <f>SUM(A73:T73)</f>
        <v>29489.87</v>
      </c>
      <c r="W73" s="313">
        <v>102881.85</v>
      </c>
    </row>
    <row r="74" spans="1:23" ht="15.75">
      <c r="A74" s="322">
        <v>400</v>
      </c>
      <c r="B74" s="323"/>
      <c r="C74" s="323"/>
      <c r="D74" s="323"/>
      <c r="E74" s="323"/>
      <c r="F74" s="323"/>
      <c r="G74" s="323"/>
      <c r="H74" s="323"/>
      <c r="I74" s="323"/>
      <c r="J74" s="323"/>
      <c r="K74" s="323"/>
      <c r="L74" s="323"/>
      <c r="M74" s="323"/>
      <c r="N74" s="323"/>
      <c r="O74" s="323"/>
      <c r="P74" s="323"/>
      <c r="Q74" s="323"/>
      <c r="R74" s="323"/>
      <c r="S74" s="323"/>
      <c r="T74" s="323"/>
      <c r="U74" s="323"/>
      <c r="W74" s="313">
        <f>W73-U73</f>
        <v>73391.98000000001</v>
      </c>
    </row>
    <row r="75" spans="1:21" ht="15.75">
      <c r="A75" s="324">
        <v>402</v>
      </c>
      <c r="B75" s="323"/>
      <c r="C75" s="323"/>
      <c r="D75" s="323"/>
      <c r="E75" s="323"/>
      <c r="F75" s="323"/>
      <c r="G75" s="323"/>
      <c r="H75" s="323"/>
      <c r="I75" s="323"/>
      <c r="J75" s="323"/>
      <c r="K75" s="323"/>
      <c r="L75" s="323"/>
      <c r="M75" s="323"/>
      <c r="N75" s="323"/>
      <c r="O75" s="323"/>
      <c r="P75" s="323"/>
      <c r="Q75" s="323"/>
      <c r="R75" s="323"/>
      <c r="S75" s="323"/>
      <c r="T75" s="323"/>
      <c r="U75" s="323"/>
    </row>
    <row r="76" spans="1:21" ht="15.75">
      <c r="A76" s="324">
        <v>403</v>
      </c>
      <c r="B76" s="323"/>
      <c r="C76" s="323"/>
      <c r="D76" s="323"/>
      <c r="E76" s="323"/>
      <c r="F76" s="323"/>
      <c r="G76" s="323"/>
      <c r="H76" s="323"/>
      <c r="I76" s="323"/>
      <c r="J76" s="323"/>
      <c r="K76" s="323"/>
      <c r="L76" s="323"/>
      <c r="M76" s="323"/>
      <c r="N76" s="323"/>
      <c r="O76" s="323"/>
      <c r="P76" s="323"/>
      <c r="Q76" s="323"/>
      <c r="R76" s="323"/>
      <c r="S76" s="323"/>
      <c r="T76" s="323"/>
      <c r="U76" s="323"/>
    </row>
    <row r="77" spans="1:21" ht="15.75">
      <c r="A77" s="329" t="s">
        <v>25</v>
      </c>
      <c r="B77" s="330">
        <f>SUM(B76)</f>
        <v>0</v>
      </c>
      <c r="C77" s="330">
        <f>SUM(C76)</f>
        <v>0</v>
      </c>
      <c r="D77" s="330">
        <f aca="true" t="shared" si="4" ref="D77:T77">SUM(D76)</f>
        <v>0</v>
      </c>
      <c r="E77" s="330">
        <f t="shared" si="4"/>
        <v>0</v>
      </c>
      <c r="F77" s="330">
        <f t="shared" si="4"/>
        <v>0</v>
      </c>
      <c r="G77" s="330">
        <f t="shared" si="4"/>
        <v>0</v>
      </c>
      <c r="H77" s="330">
        <f t="shared" si="4"/>
        <v>0</v>
      </c>
      <c r="I77" s="330">
        <f t="shared" si="4"/>
        <v>0</v>
      </c>
      <c r="J77" s="330">
        <f t="shared" si="4"/>
        <v>0</v>
      </c>
      <c r="K77" s="330">
        <f t="shared" si="4"/>
        <v>0</v>
      </c>
      <c r="L77" s="330">
        <f t="shared" si="4"/>
        <v>0</v>
      </c>
      <c r="M77" s="330">
        <f t="shared" si="4"/>
        <v>0</v>
      </c>
      <c r="N77" s="330">
        <f t="shared" si="4"/>
        <v>0</v>
      </c>
      <c r="O77" s="330">
        <f t="shared" si="4"/>
        <v>0</v>
      </c>
      <c r="P77" s="330">
        <f t="shared" si="4"/>
        <v>0</v>
      </c>
      <c r="Q77" s="330">
        <f t="shared" si="4"/>
        <v>0</v>
      </c>
      <c r="R77" s="330">
        <f t="shared" si="4"/>
        <v>0</v>
      </c>
      <c r="S77" s="330">
        <f t="shared" si="4"/>
        <v>0</v>
      </c>
      <c r="T77" s="330">
        <f t="shared" si="4"/>
        <v>0</v>
      </c>
      <c r="U77" s="330">
        <f>SUM(B77:T77)</f>
        <v>0</v>
      </c>
    </row>
    <row r="78" spans="1:21" ht="15.75">
      <c r="A78" s="333" t="s">
        <v>26</v>
      </c>
      <c r="B78" s="334"/>
      <c r="C78" s="334">
        <v>44000</v>
      </c>
      <c r="D78" s="334"/>
      <c r="E78" s="334"/>
      <c r="F78" s="334"/>
      <c r="G78" s="334">
        <v>414685</v>
      </c>
      <c r="H78" s="334"/>
      <c r="I78" s="334">
        <v>20000</v>
      </c>
      <c r="J78" s="334">
        <v>3000</v>
      </c>
      <c r="K78" s="334"/>
      <c r="L78" s="334"/>
      <c r="M78" s="334"/>
      <c r="N78" s="334"/>
      <c r="O78" s="334"/>
      <c r="P78" s="334"/>
      <c r="Q78" s="334"/>
      <c r="R78" s="334"/>
      <c r="S78" s="334"/>
      <c r="T78" s="334"/>
      <c r="U78" s="334">
        <f>SUM(B78:T78)</f>
        <v>481685</v>
      </c>
    </row>
    <row r="79" spans="1:21" ht="15.75">
      <c r="A79" s="322">
        <v>450</v>
      </c>
      <c r="B79" s="323"/>
      <c r="C79" s="323"/>
      <c r="D79" s="323"/>
      <c r="E79" s="323"/>
      <c r="F79" s="323"/>
      <c r="G79" s="323"/>
      <c r="H79" s="323"/>
      <c r="I79" s="323"/>
      <c r="J79" s="323"/>
      <c r="K79" s="323"/>
      <c r="L79" s="323"/>
      <c r="M79" s="323"/>
      <c r="N79" s="323"/>
      <c r="O79" s="323"/>
      <c r="P79" s="323"/>
      <c r="Q79" s="323"/>
      <c r="R79" s="323"/>
      <c r="S79" s="323"/>
      <c r="T79" s="323"/>
      <c r="U79" s="323"/>
    </row>
    <row r="80" spans="1:21" ht="15.75">
      <c r="A80" s="324">
        <v>451</v>
      </c>
      <c r="B80" s="323"/>
      <c r="C80" s="323"/>
      <c r="D80" s="323">
        <v>109500</v>
      </c>
      <c r="E80" s="323"/>
      <c r="F80" s="323"/>
      <c r="G80" s="323"/>
      <c r="H80" s="323"/>
      <c r="I80" s="323"/>
      <c r="J80" s="323"/>
      <c r="K80" s="323"/>
      <c r="L80" s="323"/>
      <c r="M80" s="323"/>
      <c r="N80" s="323"/>
      <c r="O80" s="323"/>
      <c r="P80" s="323"/>
      <c r="Q80" s="323"/>
      <c r="R80" s="323"/>
      <c r="S80" s="323"/>
      <c r="T80" s="323"/>
      <c r="U80" s="323"/>
    </row>
    <row r="81" spans="1:21" ht="15.75">
      <c r="A81" s="324">
        <v>453</v>
      </c>
      <c r="B81" s="323"/>
      <c r="C81" s="323"/>
      <c r="D81" s="323"/>
      <c r="E81" s="323"/>
      <c r="F81" s="323"/>
      <c r="G81" s="323"/>
      <c r="H81" s="323"/>
      <c r="I81" s="323"/>
      <c r="J81" s="323"/>
      <c r="K81" s="323"/>
      <c r="L81" s="323"/>
      <c r="M81" s="323"/>
      <c r="N81" s="323"/>
      <c r="O81" s="323"/>
      <c r="P81" s="323"/>
      <c r="Q81" s="323"/>
      <c r="R81" s="323"/>
      <c r="S81" s="323"/>
      <c r="T81" s="323"/>
      <c r="U81" s="323"/>
    </row>
    <row r="82" spans="1:21" ht="15.75">
      <c r="A82" s="324">
        <v>456</v>
      </c>
      <c r="B82" s="323"/>
      <c r="C82" s="323"/>
      <c r="D82" s="323"/>
      <c r="E82" s="323"/>
      <c r="F82" s="323"/>
      <c r="G82" s="323"/>
      <c r="H82" s="323"/>
      <c r="I82" s="323"/>
      <c r="J82" s="323"/>
      <c r="K82" s="323"/>
      <c r="L82" s="323"/>
      <c r="M82" s="323"/>
      <c r="N82" s="323"/>
      <c r="O82" s="323"/>
      <c r="P82" s="323"/>
      <c r="Q82" s="323"/>
      <c r="R82" s="323"/>
      <c r="S82" s="323"/>
      <c r="T82" s="323"/>
      <c r="U82" s="323"/>
    </row>
    <row r="83" spans="1:21" ht="15.75">
      <c r="A83" s="324">
        <v>459</v>
      </c>
      <c r="B83" s="323"/>
      <c r="C83" s="323"/>
      <c r="D83" s="323"/>
      <c r="E83" s="323"/>
      <c r="F83" s="323"/>
      <c r="G83" s="323"/>
      <c r="H83" s="323"/>
      <c r="I83" s="323"/>
      <c r="J83" s="323"/>
      <c r="K83" s="323"/>
      <c r="L83" s="323"/>
      <c r="M83" s="323"/>
      <c r="N83" s="323"/>
      <c r="O83" s="323"/>
      <c r="P83" s="323"/>
      <c r="Q83" s="323"/>
      <c r="R83" s="323"/>
      <c r="S83" s="323"/>
      <c r="T83" s="323"/>
      <c r="U83" s="323"/>
    </row>
    <row r="84" spans="1:21" ht="15.75">
      <c r="A84" s="324">
        <v>466</v>
      </c>
      <c r="B84" s="323"/>
      <c r="C84" s="323"/>
      <c r="D84" s="323"/>
      <c r="E84" s="323"/>
      <c r="F84" s="323"/>
      <c r="G84" s="323"/>
      <c r="H84" s="323"/>
      <c r="I84" s="323"/>
      <c r="J84" s="323"/>
      <c r="K84" s="323"/>
      <c r="L84" s="323"/>
      <c r="M84" s="323"/>
      <c r="N84" s="323"/>
      <c r="O84" s="323"/>
      <c r="P84" s="323"/>
      <c r="Q84" s="323"/>
      <c r="R84" s="323"/>
      <c r="S84" s="323"/>
      <c r="T84" s="323"/>
      <c r="U84" s="323"/>
    </row>
    <row r="85" spans="1:21" ht="15.75">
      <c r="A85" s="324">
        <v>467</v>
      </c>
      <c r="B85" s="323"/>
      <c r="C85" s="323"/>
      <c r="D85" s="323"/>
      <c r="E85" s="323"/>
      <c r="F85" s="323"/>
      <c r="G85" s="323"/>
      <c r="H85" s="323"/>
      <c r="I85" s="323"/>
      <c r="J85" s="323"/>
      <c r="K85" s="323"/>
      <c r="L85" s="323"/>
      <c r="M85" s="323"/>
      <c r="N85" s="323"/>
      <c r="O85" s="323"/>
      <c r="P85" s="323"/>
      <c r="Q85" s="323"/>
      <c r="R85" s="323"/>
      <c r="S85" s="323"/>
      <c r="T85" s="323"/>
      <c r="U85" s="323"/>
    </row>
    <row r="86" spans="1:21" ht="15.75">
      <c r="A86" s="329" t="s">
        <v>25</v>
      </c>
      <c r="B86" s="330">
        <f>SUM(B80:B85)</f>
        <v>0</v>
      </c>
      <c r="C86" s="330">
        <f>SUM(C80:C85)</f>
        <v>0</v>
      </c>
      <c r="D86" s="330">
        <f>SUM(D80:D85)</f>
        <v>109500</v>
      </c>
      <c r="E86" s="330"/>
      <c r="F86" s="330">
        <f aca="true" t="shared" si="5" ref="F86:N86">SUM(F80:F85)</f>
        <v>0</v>
      </c>
      <c r="G86" s="330">
        <f t="shared" si="5"/>
        <v>0</v>
      </c>
      <c r="H86" s="330">
        <f t="shared" si="5"/>
        <v>0</v>
      </c>
      <c r="I86" s="330">
        <f t="shared" si="5"/>
        <v>0</v>
      </c>
      <c r="J86" s="330">
        <f t="shared" si="5"/>
        <v>0</v>
      </c>
      <c r="K86" s="330">
        <f t="shared" si="5"/>
        <v>0</v>
      </c>
      <c r="L86" s="330">
        <f t="shared" si="5"/>
        <v>0</v>
      </c>
      <c r="M86" s="330">
        <f t="shared" si="5"/>
        <v>0</v>
      </c>
      <c r="N86" s="330">
        <f t="shared" si="5"/>
        <v>0</v>
      </c>
      <c r="O86" s="330"/>
      <c r="P86" s="330">
        <f>SUM(P80:P85)</f>
        <v>0</v>
      </c>
      <c r="Q86" s="330">
        <f>SUM(Q80:Q85)</f>
        <v>0</v>
      </c>
      <c r="R86" s="330">
        <f>SUM(R80:R85)</f>
        <v>0</v>
      </c>
      <c r="S86" s="330">
        <f>SUM(S80:S85)</f>
        <v>0</v>
      </c>
      <c r="T86" s="330">
        <f>SUM(T80:T85)</f>
        <v>0</v>
      </c>
      <c r="U86" s="330">
        <f>SUM(B86:T86)</f>
        <v>109500</v>
      </c>
    </row>
    <row r="87" spans="1:21" ht="15.75">
      <c r="A87" s="333" t="s">
        <v>26</v>
      </c>
      <c r="B87" s="334"/>
      <c r="C87" s="334"/>
      <c r="D87" s="334">
        <v>109500</v>
      </c>
      <c r="E87" s="334"/>
      <c r="F87" s="334"/>
      <c r="G87" s="334"/>
      <c r="H87" s="334"/>
      <c r="I87" s="334"/>
      <c r="J87" s="334"/>
      <c r="K87" s="334"/>
      <c r="L87" s="334"/>
      <c r="M87" s="334"/>
      <c r="N87" s="334"/>
      <c r="O87" s="334"/>
      <c r="P87" s="334"/>
      <c r="Q87" s="334"/>
      <c r="R87" s="334"/>
      <c r="S87" s="334"/>
      <c r="T87" s="334"/>
      <c r="U87" s="334">
        <f>SUM(B87:T87)</f>
        <v>109500</v>
      </c>
    </row>
    <row r="88" spans="1:21" ht="15.75">
      <c r="A88" s="322">
        <v>500</v>
      </c>
      <c r="B88" s="323"/>
      <c r="C88" s="323"/>
      <c r="D88" s="323"/>
      <c r="E88" s="323"/>
      <c r="F88" s="323"/>
      <c r="G88" s="323"/>
      <c r="H88" s="323"/>
      <c r="I88" s="323"/>
      <c r="J88" s="323"/>
      <c r="K88" s="323"/>
      <c r="L88" s="323"/>
      <c r="M88" s="323"/>
      <c r="N88" s="323"/>
      <c r="O88" s="323"/>
      <c r="P88" s="323"/>
      <c r="Q88" s="323"/>
      <c r="R88" s="323"/>
      <c r="S88" s="323"/>
      <c r="T88" s="323"/>
      <c r="U88" s="323"/>
    </row>
    <row r="89" spans="1:21" ht="15.75">
      <c r="A89" s="324">
        <v>508</v>
      </c>
      <c r="B89" s="323"/>
      <c r="C89" s="323"/>
      <c r="D89" s="323"/>
      <c r="E89" s="323"/>
      <c r="F89" s="323"/>
      <c r="G89" s="323"/>
      <c r="H89" s="323"/>
      <c r="I89" s="323"/>
      <c r="J89" s="323"/>
      <c r="K89" s="323"/>
      <c r="L89" s="323"/>
      <c r="M89" s="323"/>
      <c r="N89" s="323"/>
      <c r="O89" s="323"/>
      <c r="P89" s="323"/>
      <c r="Q89" s="323"/>
      <c r="R89" s="323"/>
      <c r="S89" s="323"/>
      <c r="T89" s="323"/>
      <c r="U89" s="323"/>
    </row>
    <row r="90" spans="1:21" ht="15.75">
      <c r="A90" s="324">
        <v>509</v>
      </c>
      <c r="B90" s="323"/>
      <c r="C90" s="323"/>
      <c r="D90" s="323"/>
      <c r="E90" s="323"/>
      <c r="F90" s="323"/>
      <c r="G90" s="323"/>
      <c r="H90" s="323"/>
      <c r="I90" s="323"/>
      <c r="J90" s="323"/>
      <c r="K90" s="323"/>
      <c r="L90" s="323"/>
      <c r="M90" s="323"/>
      <c r="N90" s="323"/>
      <c r="O90" s="323"/>
      <c r="P90" s="323"/>
      <c r="Q90" s="323"/>
      <c r="R90" s="323"/>
      <c r="S90" s="323"/>
      <c r="T90" s="323"/>
      <c r="U90" s="323"/>
    </row>
    <row r="91" spans="1:21" ht="15.75">
      <c r="A91" s="324">
        <v>513</v>
      </c>
      <c r="B91" s="323"/>
      <c r="C91" s="323"/>
      <c r="D91" s="323"/>
      <c r="E91" s="323"/>
      <c r="F91" s="323"/>
      <c r="G91" s="323"/>
      <c r="H91" s="323"/>
      <c r="I91" s="323"/>
      <c r="J91" s="323"/>
      <c r="K91" s="323"/>
      <c r="L91" s="323"/>
      <c r="M91" s="323"/>
      <c r="N91" s="323"/>
      <c r="O91" s="323"/>
      <c r="P91" s="323"/>
      <c r="Q91" s="323"/>
      <c r="R91" s="323"/>
      <c r="S91" s="323"/>
      <c r="T91" s="323"/>
      <c r="U91" s="323"/>
    </row>
    <row r="92" spans="1:21" ht="15.75">
      <c r="A92" s="324">
        <v>516</v>
      </c>
      <c r="B92" s="323"/>
      <c r="C92" s="323"/>
      <c r="D92" s="323"/>
      <c r="E92" s="323"/>
      <c r="F92" s="323"/>
      <c r="G92" s="323"/>
      <c r="H92" s="323"/>
      <c r="I92" s="323"/>
      <c r="J92" s="323"/>
      <c r="K92" s="323"/>
      <c r="L92" s="323"/>
      <c r="M92" s="323"/>
      <c r="N92" s="323"/>
      <c r="O92" s="323"/>
      <c r="P92" s="323"/>
      <c r="Q92" s="323"/>
      <c r="R92" s="323"/>
      <c r="S92" s="323"/>
      <c r="T92" s="323"/>
      <c r="U92" s="323"/>
    </row>
    <row r="93" spans="1:21" ht="15.75">
      <c r="A93" s="324">
        <v>518</v>
      </c>
      <c r="B93" s="323"/>
      <c r="C93" s="323"/>
      <c r="D93" s="323"/>
      <c r="E93" s="323"/>
      <c r="F93" s="323"/>
      <c r="G93" s="323"/>
      <c r="H93" s="323"/>
      <c r="I93" s="323"/>
      <c r="J93" s="323"/>
      <c r="K93" s="323"/>
      <c r="L93" s="323"/>
      <c r="M93" s="323"/>
      <c r="N93" s="323"/>
      <c r="O93" s="323"/>
      <c r="P93" s="323"/>
      <c r="Q93" s="323"/>
      <c r="R93" s="323"/>
      <c r="S93" s="323"/>
      <c r="T93" s="323"/>
      <c r="U93" s="323"/>
    </row>
    <row r="94" spans="1:21" ht="15.75">
      <c r="A94" s="324">
        <v>519</v>
      </c>
      <c r="B94" s="323"/>
      <c r="C94" s="323"/>
      <c r="D94" s="323"/>
      <c r="E94" s="323"/>
      <c r="F94" s="323"/>
      <c r="G94" s="323"/>
      <c r="H94" s="323"/>
      <c r="I94" s="323"/>
      <c r="J94" s="323"/>
      <c r="K94" s="323"/>
      <c r="L94" s="323" t="s">
        <v>21</v>
      </c>
      <c r="M94" s="323"/>
      <c r="N94" s="323"/>
      <c r="O94" s="323"/>
      <c r="P94" s="323"/>
      <c r="Q94" s="323"/>
      <c r="R94" s="323"/>
      <c r="S94" s="323"/>
      <c r="T94" s="323"/>
      <c r="U94" s="323"/>
    </row>
    <row r="95" spans="1:21" ht="15.75">
      <c r="A95" s="329" t="s">
        <v>25</v>
      </c>
      <c r="B95" s="330">
        <f>SUM(B89:B94)</f>
        <v>0</v>
      </c>
      <c r="C95" s="330">
        <f>SUM(C89:C94)</f>
        <v>0</v>
      </c>
      <c r="D95" s="330">
        <f>SUM(D89:D94)</f>
        <v>0</v>
      </c>
      <c r="E95" s="330"/>
      <c r="F95" s="330">
        <f aca="true" t="shared" si="6" ref="F95:T95">SUM(F89:F94)</f>
        <v>0</v>
      </c>
      <c r="G95" s="330">
        <f t="shared" si="6"/>
        <v>0</v>
      </c>
      <c r="H95" s="330">
        <f t="shared" si="6"/>
        <v>0</v>
      </c>
      <c r="I95" s="330">
        <f t="shared" si="6"/>
        <v>0</v>
      </c>
      <c r="J95" s="330">
        <f t="shared" si="6"/>
        <v>0</v>
      </c>
      <c r="K95" s="330">
        <f t="shared" si="6"/>
        <v>0</v>
      </c>
      <c r="L95" s="330">
        <f t="shared" si="6"/>
        <v>0</v>
      </c>
      <c r="M95" s="330">
        <f t="shared" si="6"/>
        <v>0</v>
      </c>
      <c r="N95" s="330">
        <f t="shared" si="6"/>
        <v>0</v>
      </c>
      <c r="O95" s="330">
        <f t="shared" si="6"/>
        <v>0</v>
      </c>
      <c r="P95" s="330">
        <f t="shared" si="6"/>
        <v>0</v>
      </c>
      <c r="Q95" s="330">
        <f t="shared" si="6"/>
        <v>0</v>
      </c>
      <c r="R95" s="330">
        <f t="shared" si="6"/>
        <v>0</v>
      </c>
      <c r="S95" s="330">
        <f t="shared" si="6"/>
        <v>0</v>
      </c>
      <c r="T95" s="330">
        <f t="shared" si="6"/>
        <v>0</v>
      </c>
      <c r="U95" s="330">
        <f>SUM(B95:T95)</f>
        <v>0</v>
      </c>
    </row>
    <row r="96" spans="1:21" ht="15.75">
      <c r="A96" s="333" t="s">
        <v>26</v>
      </c>
      <c r="B96" s="334">
        <v>0</v>
      </c>
      <c r="C96" s="334"/>
      <c r="D96" s="334">
        <v>0</v>
      </c>
      <c r="E96" s="334"/>
      <c r="F96" s="334">
        <v>0</v>
      </c>
      <c r="G96" s="334">
        <v>0</v>
      </c>
      <c r="H96" s="334">
        <v>0</v>
      </c>
      <c r="I96" s="334"/>
      <c r="J96" s="334">
        <v>0</v>
      </c>
      <c r="K96" s="334"/>
      <c r="L96" s="334"/>
      <c r="M96" s="334">
        <v>0</v>
      </c>
      <c r="N96" s="334">
        <v>0</v>
      </c>
      <c r="O96" s="334">
        <v>0</v>
      </c>
      <c r="P96" s="334">
        <v>0</v>
      </c>
      <c r="Q96" s="334"/>
      <c r="R96" s="334"/>
      <c r="S96" s="334"/>
      <c r="T96" s="334"/>
      <c r="U96" s="334">
        <f>SUM(B96:T96)</f>
        <v>0</v>
      </c>
    </row>
    <row r="97" spans="1:21" ht="15.75">
      <c r="A97" s="322">
        <v>550</v>
      </c>
      <c r="B97" s="323"/>
      <c r="C97" s="323"/>
      <c r="D97" s="323"/>
      <c r="E97" s="323"/>
      <c r="F97" s="323"/>
      <c r="G97" s="323"/>
      <c r="H97" s="323"/>
      <c r="I97" s="323"/>
      <c r="J97" s="323"/>
      <c r="K97" s="323"/>
      <c r="L97" s="323"/>
      <c r="M97" s="323"/>
      <c r="N97" s="323"/>
      <c r="O97" s="323"/>
      <c r="P97" s="323"/>
      <c r="Q97" s="323"/>
      <c r="R97" s="323"/>
      <c r="S97" s="323"/>
      <c r="T97" s="323"/>
      <c r="U97" s="323"/>
    </row>
    <row r="98" spans="1:21" ht="15.75">
      <c r="A98" s="324">
        <v>553</v>
      </c>
      <c r="B98" s="323"/>
      <c r="C98" s="323"/>
      <c r="D98" s="323"/>
      <c r="E98" s="323"/>
      <c r="F98" s="323"/>
      <c r="G98" s="323"/>
      <c r="H98" s="323"/>
      <c r="I98" s="323"/>
      <c r="J98" s="323"/>
      <c r="K98" s="323"/>
      <c r="L98" s="323"/>
      <c r="M98" s="323"/>
      <c r="N98" s="323"/>
      <c r="O98" s="323"/>
      <c r="P98" s="323"/>
      <c r="Q98" s="323"/>
      <c r="R98" s="323"/>
      <c r="S98" s="323"/>
      <c r="T98" s="323"/>
      <c r="U98" s="323"/>
    </row>
    <row r="99" spans="1:21" ht="15.75">
      <c r="A99" s="324">
        <v>554</v>
      </c>
      <c r="B99" s="323"/>
      <c r="C99" s="323"/>
      <c r="D99" s="323"/>
      <c r="E99" s="323"/>
      <c r="F99" s="323"/>
      <c r="G99" s="323"/>
      <c r="H99" s="323"/>
      <c r="I99" s="323"/>
      <c r="J99" s="323">
        <v>122500</v>
      </c>
      <c r="K99" s="323"/>
      <c r="L99" s="323"/>
      <c r="M99" s="323"/>
      <c r="N99" s="323"/>
      <c r="O99" s="323"/>
      <c r="P99" s="323"/>
      <c r="Q99" s="323"/>
      <c r="R99" s="323"/>
      <c r="S99" s="323"/>
      <c r="T99" s="323"/>
      <c r="U99" s="323"/>
    </row>
    <row r="100" spans="1:21" ht="15.75">
      <c r="A100" s="329" t="s">
        <v>25</v>
      </c>
      <c r="B100" s="330">
        <f aca="true" t="shared" si="7" ref="B100:T100">SUM(B98:B99)</f>
        <v>0</v>
      </c>
      <c r="C100" s="330">
        <f t="shared" si="7"/>
        <v>0</v>
      </c>
      <c r="D100" s="330">
        <f t="shared" si="7"/>
        <v>0</v>
      </c>
      <c r="E100" s="330">
        <f t="shared" si="7"/>
        <v>0</v>
      </c>
      <c r="F100" s="330">
        <f t="shared" si="7"/>
        <v>0</v>
      </c>
      <c r="G100" s="330">
        <f t="shared" si="7"/>
        <v>0</v>
      </c>
      <c r="H100" s="330">
        <f t="shared" si="7"/>
        <v>0</v>
      </c>
      <c r="I100" s="330">
        <f t="shared" si="7"/>
        <v>0</v>
      </c>
      <c r="J100" s="330">
        <f t="shared" si="7"/>
        <v>122500</v>
      </c>
      <c r="K100" s="330">
        <f t="shared" si="7"/>
        <v>0</v>
      </c>
      <c r="L100" s="330">
        <f t="shared" si="7"/>
        <v>0</v>
      </c>
      <c r="M100" s="330">
        <f t="shared" si="7"/>
        <v>0</v>
      </c>
      <c r="N100" s="330">
        <f t="shared" si="7"/>
        <v>0</v>
      </c>
      <c r="O100" s="330">
        <f t="shared" si="7"/>
        <v>0</v>
      </c>
      <c r="P100" s="330">
        <f t="shared" si="7"/>
        <v>0</v>
      </c>
      <c r="Q100" s="330">
        <f t="shared" si="7"/>
        <v>0</v>
      </c>
      <c r="R100" s="330">
        <f t="shared" si="7"/>
        <v>0</v>
      </c>
      <c r="S100" s="330">
        <f t="shared" si="7"/>
        <v>0</v>
      </c>
      <c r="T100" s="330">
        <f t="shared" si="7"/>
        <v>0</v>
      </c>
      <c r="U100" s="330">
        <f>SUM(B100:T100)</f>
        <v>122500</v>
      </c>
    </row>
    <row r="101" spans="1:21" ht="15.75">
      <c r="A101" s="333" t="s">
        <v>26</v>
      </c>
      <c r="B101" s="334">
        <v>0</v>
      </c>
      <c r="C101" s="334"/>
      <c r="D101" s="334"/>
      <c r="E101" s="334"/>
      <c r="F101" s="334"/>
      <c r="G101" s="334"/>
      <c r="H101" s="334"/>
      <c r="I101" s="334"/>
      <c r="J101" s="334">
        <v>493500</v>
      </c>
      <c r="K101" s="334"/>
      <c r="L101" s="334"/>
      <c r="M101" s="334">
        <v>0</v>
      </c>
      <c r="N101" s="334">
        <v>0</v>
      </c>
      <c r="O101" s="334">
        <v>0</v>
      </c>
      <c r="P101" s="334">
        <v>0</v>
      </c>
      <c r="Q101" s="334"/>
      <c r="R101" s="334"/>
      <c r="S101" s="334"/>
      <c r="T101" s="334"/>
      <c r="U101" s="334">
        <f>SUM(B101:T101)</f>
        <v>493500</v>
      </c>
    </row>
    <row r="102" spans="1:21" ht="15.75">
      <c r="A102" s="331" t="s">
        <v>25</v>
      </c>
      <c r="B102" s="332">
        <f aca="true" t="shared" si="8" ref="B102:T102">B11+B19+B24+B29+B40+B48+B64+B72+B77+B86+B100+B95</f>
        <v>7302</v>
      </c>
      <c r="C102" s="332">
        <f t="shared" si="8"/>
        <v>364992.78</v>
      </c>
      <c r="D102" s="332">
        <f t="shared" si="8"/>
        <v>202294</v>
      </c>
      <c r="E102" s="332">
        <f t="shared" si="8"/>
        <v>0</v>
      </c>
      <c r="F102" s="332">
        <f t="shared" si="8"/>
        <v>0</v>
      </c>
      <c r="G102" s="332">
        <f t="shared" si="8"/>
        <v>82642.6</v>
      </c>
      <c r="H102" s="332">
        <f t="shared" si="8"/>
        <v>0</v>
      </c>
      <c r="I102" s="332">
        <f t="shared" si="8"/>
        <v>0</v>
      </c>
      <c r="J102" s="332">
        <f t="shared" si="8"/>
        <v>122500</v>
      </c>
      <c r="K102" s="332">
        <f t="shared" si="8"/>
        <v>53031.5</v>
      </c>
      <c r="L102" s="332">
        <f t="shared" si="8"/>
        <v>0</v>
      </c>
      <c r="M102" s="332">
        <f t="shared" si="8"/>
        <v>0</v>
      </c>
      <c r="N102" s="332">
        <f t="shared" si="8"/>
        <v>0</v>
      </c>
      <c r="O102" s="332">
        <f t="shared" si="8"/>
        <v>0</v>
      </c>
      <c r="P102" s="332">
        <f t="shared" si="8"/>
        <v>0</v>
      </c>
      <c r="Q102" s="332">
        <f t="shared" si="8"/>
        <v>0</v>
      </c>
      <c r="R102" s="332">
        <f t="shared" si="8"/>
        <v>0</v>
      </c>
      <c r="S102" s="332">
        <f t="shared" si="8"/>
        <v>0</v>
      </c>
      <c r="T102" s="332">
        <f t="shared" si="8"/>
        <v>0</v>
      </c>
      <c r="U102" s="330">
        <f>SUM(B102:T102)</f>
        <v>832762.88</v>
      </c>
    </row>
    <row r="103" spans="1:21" ht="16.5" thickBot="1">
      <c r="A103" s="335" t="s">
        <v>26</v>
      </c>
      <c r="B103" s="336">
        <f aca="true" t="shared" si="9" ref="B103:T103">B12+B20+B25+B30+B41+B49+B65+B73+B78+B87+B101+B96</f>
        <v>102023</v>
      </c>
      <c r="C103" s="336">
        <f t="shared" si="9"/>
        <v>1576653.83</v>
      </c>
      <c r="D103" s="336">
        <f t="shared" si="9"/>
        <v>457532.05</v>
      </c>
      <c r="E103" s="336">
        <f t="shared" si="9"/>
        <v>0</v>
      </c>
      <c r="F103" s="336">
        <f t="shared" si="9"/>
        <v>0</v>
      </c>
      <c r="G103" s="336">
        <f t="shared" si="9"/>
        <v>577568.16</v>
      </c>
      <c r="H103" s="336">
        <f t="shared" si="9"/>
        <v>0</v>
      </c>
      <c r="I103" s="336">
        <f t="shared" si="9"/>
        <v>20000</v>
      </c>
      <c r="J103" s="336">
        <f t="shared" si="9"/>
        <v>496500</v>
      </c>
      <c r="K103" s="336">
        <f t="shared" si="9"/>
        <v>201435</v>
      </c>
      <c r="L103" s="336">
        <f t="shared" si="9"/>
        <v>0</v>
      </c>
      <c r="M103" s="336">
        <f t="shared" si="9"/>
        <v>0</v>
      </c>
      <c r="N103" s="336">
        <f t="shared" si="9"/>
        <v>0</v>
      </c>
      <c r="O103" s="336">
        <f t="shared" si="9"/>
        <v>0</v>
      </c>
      <c r="P103" s="336">
        <f t="shared" si="9"/>
        <v>0</v>
      </c>
      <c r="Q103" s="336">
        <f t="shared" si="9"/>
        <v>0</v>
      </c>
      <c r="R103" s="336">
        <f t="shared" si="9"/>
        <v>0</v>
      </c>
      <c r="S103" s="336">
        <f t="shared" si="9"/>
        <v>0</v>
      </c>
      <c r="T103" s="336">
        <f t="shared" si="9"/>
        <v>0</v>
      </c>
      <c r="U103" s="336">
        <f>SUM(B103:T103)</f>
        <v>3431712.04</v>
      </c>
    </row>
    <row r="104" spans="2:18" ht="16.5" thickTop="1">
      <c r="B104" s="325"/>
      <c r="D104" s="325"/>
      <c r="E104" s="325"/>
      <c r="F104" s="325"/>
      <c r="G104" s="325"/>
      <c r="H104" s="325"/>
      <c r="I104" s="325"/>
      <c r="J104" s="325"/>
      <c r="M104" s="325"/>
      <c r="N104" s="325"/>
      <c r="O104" s="325"/>
      <c r="P104" s="325"/>
      <c r="Q104" s="325"/>
      <c r="R104" s="325"/>
    </row>
    <row r="105" spans="2:21" ht="15.75">
      <c r="B105" s="325"/>
      <c r="D105" s="325"/>
      <c r="E105" s="325"/>
      <c r="F105" s="325"/>
      <c r="G105" s="325"/>
      <c r="H105" s="325"/>
      <c r="I105" s="325"/>
      <c r="J105" s="325"/>
      <c r="M105" s="325"/>
      <c r="N105" s="325"/>
      <c r="O105" s="325"/>
      <c r="P105" s="325"/>
      <c r="Q105" s="325"/>
      <c r="R105" s="325"/>
      <c r="U105" s="326"/>
    </row>
    <row r="106" spans="2:18" ht="15.75">
      <c r="B106" s="325"/>
      <c r="D106" s="325"/>
      <c r="E106" s="325"/>
      <c r="F106" s="325"/>
      <c r="G106" s="325"/>
      <c r="H106" s="325"/>
      <c r="I106" s="325"/>
      <c r="J106" s="325"/>
      <c r="M106" s="325"/>
      <c r="N106" s="325"/>
      <c r="O106" s="325"/>
      <c r="P106" s="325"/>
      <c r="Q106" s="325"/>
      <c r="R106" s="325"/>
    </row>
    <row r="107" spans="2:18" ht="15.75">
      <c r="B107" s="325"/>
      <c r="D107" s="325"/>
      <c r="E107" s="325"/>
      <c r="F107" s="325"/>
      <c r="G107" s="325"/>
      <c r="H107" s="325"/>
      <c r="I107" s="325"/>
      <c r="J107" s="325"/>
      <c r="M107" s="325"/>
      <c r="N107" s="325"/>
      <c r="O107" s="325"/>
      <c r="P107" s="325"/>
      <c r="Q107" s="325"/>
      <c r="R107" s="325"/>
    </row>
    <row r="109" spans="4:9" ht="15.75">
      <c r="D109" s="59"/>
      <c r="E109" s="59"/>
      <c r="G109" s="327"/>
      <c r="H109" s="327"/>
      <c r="I109" s="327"/>
    </row>
    <row r="110" spans="6:12" ht="15.75">
      <c r="F110" s="325"/>
      <c r="K110" s="328"/>
      <c r="L110" s="328"/>
    </row>
    <row r="111" ht="15.75">
      <c r="F111" s="325"/>
    </row>
    <row r="112" ht="15.75">
      <c r="F112" s="328"/>
    </row>
  </sheetData>
  <sheetProtection/>
  <mergeCells count="10">
    <mergeCell ref="A1:U1"/>
    <mergeCell ref="A2:U2"/>
    <mergeCell ref="A3:U3"/>
    <mergeCell ref="H4:I4"/>
    <mergeCell ref="N4:P4"/>
    <mergeCell ref="Q4:R4"/>
    <mergeCell ref="S4:T4"/>
    <mergeCell ref="F4:G4"/>
    <mergeCell ref="C4:D4"/>
    <mergeCell ref="K4:L4"/>
  </mergeCells>
  <printOptions/>
  <pageMargins left="0.29" right="0.2" top="0.17" bottom="0.22" header="0.3" footer="0.18"/>
  <pageSetup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</dc:creator>
  <cp:keywords/>
  <dc:description/>
  <cp:lastModifiedBy>muangnat.obt</cp:lastModifiedBy>
  <cp:lastPrinted>2011-10-13T04:34:28Z</cp:lastPrinted>
  <dcterms:created xsi:type="dcterms:W3CDTF">2004-02-23T07:46:31Z</dcterms:created>
  <dcterms:modified xsi:type="dcterms:W3CDTF">2011-10-13T04:34:32Z</dcterms:modified>
  <cp:category/>
  <cp:version/>
  <cp:contentType/>
  <cp:contentStatus/>
</cp:coreProperties>
</file>