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6" firstSheet="18" activeTab="20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 2 (2)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กระแสรายวัน(3)" sheetId="11" r:id="rId11"/>
    <sheet name="งบกระทบยอดธกส.ออมทรัพย์ (2)" sheetId="12" r:id="rId12"/>
    <sheet name="รายได้ค้างรับ ลูกหนี้ภาษี" sheetId="13" r:id="rId13"/>
    <sheet name="งบกระทบยอดกรุงไทยออมทรัพย์" sheetId="14" r:id="rId14"/>
    <sheet name="รายจ่ายค้างจ่าย  (3)" sheetId="15" r:id="rId15"/>
    <sheet name="รายจ่ายรอจ่าย " sheetId="16" r:id="rId16"/>
    <sheet name="ลูกหนี้เงินทุนศฐ" sheetId="17" r:id="rId17"/>
    <sheet name="เงินสะสม" sheetId="18" r:id="rId18"/>
    <sheet name="งบกระทบยอดกรุงไทยกระแสรายวัน" sheetId="19" r:id="rId19"/>
    <sheet name="งบกระทบยอดกรุงไทยกระแสรายวั (2" sheetId="20" r:id="rId20"/>
    <sheet name="เงินอุดหนุนเฉพาะกิจค้างจ่าย" sheetId="21" r:id="rId21"/>
    <sheet name="งบกระทบยอดโครงการถ่ายโอน (2)" sheetId="22" r:id="rId22"/>
    <sheet name="แนบจ่ายขาด" sheetId="23" r:id="rId23"/>
    <sheet name="งบกระทบยอดโครงการถ่ายโอน" sheetId="24" r:id="rId24"/>
    <sheet name="รายงานกระแสเงินสด" sheetId="25" r:id="rId25"/>
  </sheets>
  <definedNames>
    <definedName name="_xlnm.Print_Area" localSheetId="20">'เงินอุดหนุนเฉพาะกิจค้างจ่าย'!#REF!</definedName>
    <definedName name="_xlnm.Print_Area" localSheetId="1">'ใบผ่านทั่วไป (2)'!$B$1:$H$161</definedName>
    <definedName name="_xlnm.Print_Area" localSheetId="0">'ใบผ่านมาตรฐาน (2)'!$A$1:$E$146</definedName>
    <definedName name="_xlnm.Print_Area" localSheetId="8">'กระดาษทำการกระทบยอด   (2)'!$A$1:$W$125</definedName>
    <definedName name="_xlnm.Print_Area" localSheetId="4">'กระดาษทำการงบทดลอง  (2)'!$A$1:$J$43</definedName>
    <definedName name="_xlnm.Print_Area" localSheetId="9">'งบกระทบยอดเศรษฐกิจชุมชน'!$A$1:$H$42</definedName>
    <definedName name="_xlnm.Print_Area" localSheetId="23">'งบกระทบยอดโครงการถ่ายโอน'!$A$1:$H$42</definedName>
    <definedName name="_xlnm.Print_Area" localSheetId="21">'งบกระทบยอดโครงการถ่ายโอน (2)'!$A$1:$H$42</definedName>
    <definedName name="_xlnm.Print_Area" localSheetId="10">'งบกระทบยอดธกส.กระแสรายวัน(3)'!$A$1:$H$50</definedName>
    <definedName name="_xlnm.Print_Area" localSheetId="11">'งบกระทบยอดธกส.ออมทรัพย์ (2)'!$A$1:$H$50</definedName>
    <definedName name="_xlnm.Print_Area" localSheetId="2">'งบทดลอง (2)'!$A$1:$E$64</definedName>
    <definedName name="_xlnm.Print_Area" localSheetId="12">'รายได้ค้างรับ ลูกหนี้ภาษี'!$A$1:$M$45</definedName>
    <definedName name="_xlnm.Print_Area" localSheetId="3">'รายงานรับ-จ่ายเงินสด (2)'!$A$1:$I$97</definedName>
    <definedName name="_xlnm.Print_Titles" localSheetId="8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4">'รายจ่ายค้างจ่าย  (3)'!$1:$6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<sst xmlns="http://schemas.openxmlformats.org/spreadsheetml/2006/main" count="1058" uniqueCount="655">
  <si>
    <t>ผู้บันทึกบัญชี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</si>
  <si>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</si>
  <si>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</si>
  <si>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</si>
  <si>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</si>
  <si>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</si>
  <si>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</si>
  <si>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</si>
  <si>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</si>
  <si>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</si>
  <si>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</si>
  <si>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</si>
  <si>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</si>
  <si>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</si>
  <si>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</si>
  <si>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</si>
  <si>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</si>
  <si>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</si>
  <si>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</si>
  <si>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</si>
  <si>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</si>
  <si>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</si>
  <si>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</si>
  <si>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</si>
  <si>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</si>
  <si>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</si>
  <si>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</si>
  <si>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</si>
  <si>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</si>
  <si>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</si>
  <si>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</si>
  <si>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</si>
  <si>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</si>
  <si>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</si>
  <si>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</si>
  <si>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</si>
  <si>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</si>
  <si>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</si>
  <si>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</si>
  <si>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</si>
  <si>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</si>
  <si>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</si>
  <si>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</si>
  <si>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</si>
  <si>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</si>
  <si>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</si>
  <si>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</si>
  <si>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</si>
  <si>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</si>
  <si>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</si>
  <si>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</si>
  <si>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</si>
  <si>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</si>
  <si>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</si>
  <si>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</si>
  <si>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</si>
  <si>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</si>
  <si>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</si>
  <si>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</si>
  <si>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</si>
  <si>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</si>
  <si>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</si>
  <si>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</si>
  <si>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</si>
  <si>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</si>
  <si>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</si>
  <si>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</si>
  <si>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</si>
  <si>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</si>
  <si>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</si>
  <si>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</si>
  <si>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</si>
  <si>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</si>
  <si>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</si>
  <si>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</si>
  <si>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</si>
  <si>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</si>
  <si>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</si>
  <si>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</si>
  <si>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</si>
  <si>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</si>
  <si>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</si>
  <si>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</si>
  <si>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</si>
  <si>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</si>
  <si>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</si>
  <si>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</si>
  <si>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</si>
  <si>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</si>
  <si>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</si>
  <si>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</si>
  <si>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</si>
  <si>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</si>
  <si>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</si>
  <si>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</si>
  <si>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</si>
  <si>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</si>
  <si>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</si>
  <si>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</si>
  <si>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</si>
  <si>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</si>
  <si>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</si>
  <si>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</si>
  <si>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</si>
  <si>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</si>
  <si>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</si>
  <si>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</si>
  <si>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</si>
  <si>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</si>
  <si>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</si>
  <si>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</si>
  <si>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</si>
  <si>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</si>
  <si>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</si>
  <si>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</si>
  <si>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</si>
  <si>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</si>
  <si>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</si>
  <si>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</si>
  <si>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</si>
  <si>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</si>
  <si>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</si>
  <si>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</si>
  <si>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</si>
  <si>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</si>
  <si>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</si>
  <si>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</si>
  <si>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</si>
  <si>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</si>
  <si>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</si>
  <si>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</si>
  <si>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</si>
  <si>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</si>
  <si>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</si>
  <si>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</si>
  <si>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</si>
  <si>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</si>
  <si>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</si>
  <si>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</si>
  <si>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</si>
  <si>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</si>
  <si>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</si>
  <si>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</si>
  <si>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</si>
  <si>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</si>
  <si>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</si>
  <si>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</si>
  <si>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</si>
  <si>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</si>
  <si>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</si>
  <si>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</si>
  <si>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</si>
  <si>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</si>
  <si>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</si>
  <si>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</si>
  <si>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</si>
  <si>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</si>
  <si>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</si>
  <si>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</si>
  <si>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</si>
  <si>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</si>
  <si>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</si>
  <si>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</si>
  <si>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</si>
  <si>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</si>
  <si>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</si>
  <si>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</si>
  <si>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</si>
  <si>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</si>
  <si>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</si>
  <si>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</si>
  <si>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</si>
  <si>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</si>
  <si>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</si>
  <si>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</si>
  <si>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</si>
  <si>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</si>
  <si>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</si>
  <si>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</si>
  <si>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</si>
  <si>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</si>
  <si>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</si>
  <si>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</si>
  <si>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</si>
  <si>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</si>
  <si>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</si>
  <si>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</si>
  <si>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</si>
  <si>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</si>
  <si>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</si>
  <si>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</si>
  <si>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</si>
  <si>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</si>
  <si>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</si>
  <si>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</si>
  <si>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</si>
  <si>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</si>
  <si>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</si>
  <si>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</si>
  <si>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</si>
  <si>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</si>
  <si>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</si>
  <si>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</si>
  <si>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</si>
  <si>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</si>
  <si>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</si>
  <si>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</si>
  <si>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</si>
  <si>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</si>
  <si>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</si>
  <si>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</si>
  <si>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</si>
  <si>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</si>
  <si>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</si>
  <si>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</si>
  <si>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</si>
  <si>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</si>
  <si>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</si>
  <si>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</si>
  <si>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</si>
  <si>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</si>
  <si>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</si>
  <si>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</si>
  <si>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</si>
  <si>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</si>
  <si>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</si>
  <si>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</si>
  <si>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</si>
  <si>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</si>
  <si>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</si>
  <si>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</si>
  <si>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</si>
  <si>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</si>
  <si>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</si>
  <si>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</si>
  <si>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</si>
  <si>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</si>
  <si>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</si>
  <si>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</si>
  <si>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</si>
  <si>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</si>
  <si>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</si>
  <si>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</si>
  <si>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</si>
  <si>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</si>
  <si>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</si>
  <si>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</si>
  <si>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</si>
  <si>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</si>
  <si>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</si>
  <si>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</si>
  <si>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</si>
  <si>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</si>
  <si>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</si>
  <si>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</si>
  <si>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</si>
  <si>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</si>
  <si>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</si>
  <si>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</si>
  <si>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</si>
  <si>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</si>
  <si>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</si>
  <si>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</si>
  <si>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</si>
  <si>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</si>
  <si>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</si>
  <si>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</si>
  <si>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</si>
  <si>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</si>
  <si>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</si>
  <si>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</si>
  <si>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</si>
  <si>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</si>
  <si>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</si>
  <si>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</si>
  <si>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</si>
  <si>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</si>
  <si>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</si>
  <si>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</si>
  <si>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</si>
  <si>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</si>
  <si>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</si>
  <si>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</si>
  <si>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</si>
  <si>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</si>
  <si>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</si>
  <si>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</si>
  <si>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</si>
  <si>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</si>
  <si>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</si>
  <si>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</si>
  <si>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</si>
  <si>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</si>
  <si>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</si>
  <si>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</si>
  <si>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</si>
  <si>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</si>
  <si>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</si>
  <si>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</si>
  <si>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</si>
  <si>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</si>
  <si>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</si>
  <si>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</si>
  <si>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</si>
  <si>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</si>
  <si>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</si>
  <si>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</si>
  <si>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</si>
  <si>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</si>
  <si>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</si>
  <si>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</si>
  <si>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</si>
  <si>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</si>
  <si>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</si>
  <si>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</si>
  <si>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</si>
  <si>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</si>
  <si>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</si>
  <si>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</si>
  <si>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</si>
  <si>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</si>
  <si>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</si>
  <si>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</si>
  <si>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</si>
  <si>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</si>
  <si>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</si>
  <si>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</si>
  <si>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</si>
  <si>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</si>
  <si>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</si>
  <si>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</si>
  <si>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</si>
  <si>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</si>
  <si>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</si>
  <si>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</si>
  <si>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</si>
  <si>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</si>
  <si>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</si>
  <si>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</si>
  <si>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</si>
  <si>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</si>
  <si>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</si>
  <si>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</si>
  <si>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</si>
  <si>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</si>
  <si>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</si>
  <si>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</si>
  <si>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</si>
  <si>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</si>
  <si>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</si>
  <si>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</si>
  <si>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</si>
  <si>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</si>
  <si>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</si>
  <si>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</si>
  <si>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</si>
  <si>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</si>
  <si>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</si>
  <si>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</si>
  <si>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</si>
  <si>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</si>
  <si>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</si>
  <si>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</si>
  <si>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</si>
  <si>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</si>
  <si>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</si>
  <si>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</si>
  <si>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</si>
  <si>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</si>
  <si>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</si>
  <si>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</si>
  <si>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</si>
  <si>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</si>
  <si>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</si>
  <si>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</si>
  <si>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</si>
  <si>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</si>
  <si>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</si>
  <si>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</si>
  <si>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</si>
  <si>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</si>
  <si>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</si>
  <si>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</si>
  <si>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</si>
  <si>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</si>
  <si>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</si>
  <si>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</si>
  <si>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</si>
  <si>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</si>
  <si>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</si>
  <si>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</si>
  <si>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</si>
  <si>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</si>
  <si>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</si>
  <si>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</si>
  <si>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</si>
  <si>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</si>
  <si>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</si>
  <si>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</si>
  <si>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</si>
  <si>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</si>
  <si>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</si>
  <si>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</si>
  <si>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</si>
  <si>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</si>
  <si>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</si>
  <si>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</si>
  <si>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</si>
  <si>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</si>
  <si>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</si>
  <si>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</si>
  <si>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</si>
  <si>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</si>
  <si>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</si>
  <si>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</si>
  <si>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</si>
  <si>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</si>
  <si>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</si>
  <si>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</si>
  <si>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</si>
  <si>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</si>
  <si>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</si>
  <si>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</si>
  <si>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</si>
  <si>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</si>
  <si>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</si>
  <si>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</si>
  <si>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</si>
  <si>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</si>
  <si>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</si>
  <si>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</si>
  <si>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</si>
  <si>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</si>
  <si>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</si>
  <si>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</si>
  <si>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</si>
  <si>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</si>
  <si>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</si>
  <si>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</si>
  <si>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</si>
  <si>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</si>
  <si>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</si>
  <si>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</si>
  <si>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</si>
  <si>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</si>
  <si>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</si>
  <si>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</si>
  <si>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</si>
  <si>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</si>
  <si>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</si>
  <si>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</si>
  <si>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</si>
  <si>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</si>
  <si>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</si>
  <si>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</si>
  <si>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</si>
  <si>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</si>
  <si>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</si>
  <si>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</si>
  <si>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</si>
  <si>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</si>
  <si>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</si>
  <si>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</si>
  <si>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</si>
  <si>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</si>
  <si>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</si>
  <si>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</si>
  <si>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</si>
  <si>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</si>
  <si>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</si>
  <si>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</si>
  <si>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</si>
  <si>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</si>
  <si>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</si>
  <si>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</si>
  <si>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</si>
  <si>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</si>
  <si>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</si>
  <si>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</si>
  <si>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</si>
  <si>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</si>
  <si>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</si>
  <si>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</si>
  <si>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</si>
  <si>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</si>
  <si>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</si>
  <si>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</si>
  <si>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</si>
  <si>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</si>
  <si>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</si>
  <si>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</si>
  <si>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</si>
  <si>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</si>
  <si>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</si>
  <si>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</si>
  <si>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</si>
  <si>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</si>
  <si>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</si>
  <si>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</si>
  <si>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</si>
  <si>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</si>
  <si>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</si>
  <si>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 xml:space="preserve"> - พรบ. กำหนดแผนฯจากภาษีมูลค่าเพิ่ม</t>
  </si>
  <si>
    <t xml:space="preserve">                                </t>
  </si>
  <si>
    <t>1007/2556</t>
  </si>
  <si>
    <t>1008/2556</t>
  </si>
  <si>
    <t>1009/2556</t>
  </si>
  <si>
    <t>1010/2556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</si>
  <si>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</si>
  <si>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</si>
  <si>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</si>
  <si>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</si>
  <si>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t>ประจำปีงบประมาณ 2557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</si>
  <si>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</si>
  <si>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</si>
  <si>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</si>
  <si>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เงินสะสมยกมา ปี 56</t>
  </si>
  <si>
    <t>คืนเงินและดอกเบี้ยเศรษฐกิจชุมชนม.3</t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</si>
  <si>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</si>
  <si>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</si>
  <si>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</si>
  <si>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</si>
  <si>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</si>
  <si>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</si>
  <si>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</si>
  <si>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</si>
  <si>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</si>
  <si>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</si>
  <si>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</si>
  <si>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</si>
  <si>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</si>
  <si>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</si>
  <si>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</si>
  <si>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</si>
  <si>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</si>
  <si>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</si>
  <si>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</si>
  <si>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</si>
  <si>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</si>
  <si>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</si>
  <si>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</si>
  <si>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</si>
  <si>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บัญชีโครงการเศรษฐกิจชุมชน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</si>
  <si>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</si>
  <si>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</si>
  <si>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</si>
  <si>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</si>
  <si>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</si>
  <si>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</si>
  <si>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</si>
  <si>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</si>
  <si>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</si>
  <si>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</si>
  <si>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</si>
  <si>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</si>
  <si>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</si>
  <si>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</si>
  <si>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</si>
  <si>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</si>
  <si>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</si>
  <si>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</si>
  <si>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</si>
  <si>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</si>
  <si>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</si>
  <si>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</si>
  <si>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</si>
  <si>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</si>
  <si>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</si>
  <si>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</si>
  <si>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</si>
  <si>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</si>
  <si>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</si>
  <si>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</si>
  <si>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</si>
  <si>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</si>
  <si>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</si>
  <si>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</si>
  <si>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</si>
  <si>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</si>
  <si>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</si>
  <si>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</si>
  <si>
    <t xml:space="preserve">                                                 - เงินค้ำประกันสัญญา</t>
  </si>
  <si>
    <t xml:space="preserve">                                                - ค่าใช้จ่ายในการจัดเก็บภบท.5%</t>
  </si>
  <si>
    <t xml:space="preserve">                                                - ส่วนลดในการจัดเก็บภบท.6%</t>
  </si>
  <si>
    <t xml:space="preserve">                                                 - ขายแบบโครงการไทยเข้มแข็ง</t>
  </si>
  <si>
    <t xml:space="preserve">           เลขที่ …03../..11. /2556…….</t>
  </si>
  <si>
    <t xml:space="preserve">          วันที่ …13  พฤศจิกายน 2556.....</t>
  </si>
  <si>
    <r>
      <t xml:space="preserve">เดบิท </t>
    </r>
    <r>
      <rPr>
        <sz val="14"/>
        <rFont val="TH SarabunPSK"/>
        <family val="2"/>
      </rPr>
      <t>เงินรับฝาก</t>
    </r>
  </si>
  <si>
    <t>เครดิต  รายได้เบ็ดเตล็ด</t>
  </si>
  <si>
    <t xml:space="preserve">                     ปรับปรุงรายการบัญชีเงินรับฝากคืนเงินค้ำประกันสัญญาเข้าบัญชีรายได้เบ็ดเตล็ด</t>
  </si>
  <si>
    <t xml:space="preserve">                เลขที่ …04../..11.. /2556…….</t>
  </si>
  <si>
    <t xml:space="preserve">           วันที่ … 29  พฤศจิกายน  2556.....</t>
  </si>
  <si>
    <r>
      <t xml:space="preserve">เดบิท </t>
    </r>
    <r>
      <rPr>
        <sz val="14"/>
        <rFont val="TH SarabunPSK"/>
        <family val="2"/>
      </rPr>
      <t xml:space="preserve"> รายจ่ายค้างจ่าย</t>
    </r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</si>
  <si>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ค่าใช้สอย</t>
    </r>
  </si>
  <si>
    <t xml:space="preserve">                         ปรับปรุงบัญชี บันทึกบัญชีผิดหมวด</t>
  </si>
  <si>
    <t xml:space="preserve">  ตำแหน่ง      ผู้อำนวยการกองคลัง</t>
  </si>
  <si>
    <t xml:space="preserve">        ลงชื่อ ………………….....................…</t>
  </si>
  <si>
    <t xml:space="preserve">                               เงินอุดหนุนทั่วไป - บริการสาธารณสุข(หมู่บ้านละแสน)</t>
  </si>
  <si>
    <t xml:space="preserve">                                เงินอุดหนุนทั่วไป-เบี้ยยังชีพผู้ป่วยเอดส์</t>
  </si>
  <si>
    <r>
      <t>เครดิต</t>
    </r>
    <r>
      <rPr>
        <sz val="14"/>
        <rFont val="TH SarabunPSK"/>
        <family val="2"/>
      </rPr>
      <t xml:space="preserve">  ลูกหนี้เงินยืมเงินสะสม</t>
    </r>
  </si>
  <si>
    <t xml:space="preserve">         วันที่ …18   ธันวาคม  2556.....</t>
  </si>
  <si>
    <t xml:space="preserve">                      ส่งใช้เงินยืมเบี้ยยังชีพผู้ป่วยเอดส์เข้าบัญชีเงินสะสม</t>
  </si>
  <si>
    <t xml:space="preserve"> รวม</t>
  </si>
  <si>
    <t>(2)  เงินอุดหนุนทั่วไป-บริการสาธารณสุข(หมู่บ้านละหมื่นห้า)</t>
  </si>
  <si>
    <t>(3)  เงินอุดหนุนทั่วไป-อาหารเสริมนม</t>
  </si>
  <si>
    <t>(4)  เงินอุดหนุนทั่วไป-อาหารกลางวัน</t>
  </si>
  <si>
    <t>(5)   เงินอุดหนุนทั่วไป-เบี้ยยังชีพผู้ป่วยเอดส์</t>
  </si>
  <si>
    <t xml:space="preserve">   เลขที่บัญชี  …...…301-610708-2</t>
  </si>
  <si>
    <t xml:space="preserve"> ณ   วันที่ 27  ธันวาคม  2556</t>
  </si>
  <si>
    <r>
      <t xml:space="preserve">เดบิท </t>
    </r>
    <r>
      <rPr>
        <sz val="14"/>
        <rFont val="TH SarabunPSK"/>
        <family val="2"/>
      </rPr>
      <t xml:space="preserve">  งบกลาง-เบี้ยยังชีพผู้ป่วยเอดส์(ต.ค.)</t>
    </r>
  </si>
  <si>
    <t xml:space="preserve">           งบกลาง-เบี้ยยังชีพผู้ป่วยเอดส์(พ.ย.)</t>
  </si>
  <si>
    <t xml:space="preserve">           งบกลาง-เบี้ยยังชีพผู้ป่วยเอดส์(ธ.ค.)</t>
  </si>
  <si>
    <t xml:space="preserve">              เลขที่ …02../..11.. /2557…….</t>
  </si>
  <si>
    <t>งบประทบยอดเงินฝากธนาคาร-กระแสรายวัน</t>
  </si>
  <si>
    <t xml:space="preserve">   เลขที่บัญชี  …...…291  -5 - 00026 -3……...</t>
  </si>
  <si>
    <t xml:space="preserve">           เลขที่ …1..../…01...../...2557...</t>
  </si>
  <si>
    <t xml:space="preserve">            วันที่ ....31  มกราคม  2557…...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</si>
  <si>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มกราคม 2557</t>
  </si>
  <si>
    <t xml:space="preserve">    เลขที่ …02.. /…01…... / …2557...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</si>
  <si>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มกราคม  2557</t>
  </si>
  <si>
    <t xml:space="preserve">                 เลขที่ …03.. /…01…... / 2557….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</si>
  <si>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มกราคม  2557</t>
  </si>
  <si>
    <t xml:space="preserve">                วันที่ .27 มกราคม  2557.....</t>
  </si>
  <si>
    <t xml:space="preserve">               เลขที่ …01../..01./2557…….</t>
  </si>
  <si>
    <t>เดบิท  ค่าใช้สอย</t>
  </si>
  <si>
    <t xml:space="preserve">            เครดิต  ลูกหนี้เงินยืมงบประมาณ</t>
  </si>
  <si>
    <t xml:space="preserve">                 ส่งใช้เงินยืมค่าลงทะเบียนฝึกอบรมและค่าเดินทางไปราชการของจพง.พัฒนาชุมชน</t>
  </si>
  <si>
    <t xml:space="preserve"> ณ     วันที่    31  เดือน มกราคม พ.ศ.  2557</t>
  </si>
  <si>
    <t xml:space="preserve">                          ประจำเดือน   มกราคม  พ.ศ.   2557</t>
  </si>
  <si>
    <t>วันที่    31  มกราคม  2557</t>
  </si>
  <si>
    <t>ประจำเดือน มกราคม  2557</t>
  </si>
  <si>
    <t xml:space="preserve">                                                                                                                                         ประจำเดือน มกราคม 2557                </t>
  </si>
  <si>
    <t xml:space="preserve">  ยอดคงเหลือตามรายงานธนาคาร  ณ  วันที่    31  มกราคม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</si>
  <si>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31  มกราคม  2557</t>
    </r>
  </si>
  <si>
    <t xml:space="preserve">     วันที่    31  มกราคม  2557</t>
  </si>
  <si>
    <t xml:space="preserve">  ยอดคงเหลือตามรายงานธนาคาร  ณ  วันที่  31  มกราคม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</si>
  <si>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31 มกราคม  2557</t>
    </r>
  </si>
  <si>
    <t>วันที่     31  มกราคม  2557</t>
  </si>
  <si>
    <t xml:space="preserve">  ยอดคงเหลือตามรายงานธนาคาร  ณ  วันที่   31  มกราคม  2557</t>
  </si>
  <si>
    <t xml:space="preserve">  ยอดคงเหลือตามบัญชี    ณ   วันที่  31  มกราคม 2557</t>
  </si>
  <si>
    <t xml:space="preserve">  วันที่   31  มกราคม 2557</t>
  </si>
  <si>
    <t xml:space="preserve"> เดือน   มกราคม  2557</t>
  </si>
  <si>
    <t>ณ วันที่    31  มกราคม  2557</t>
  </si>
  <si>
    <t>ณ  วันที่  31  มกราคม  2557</t>
  </si>
  <si>
    <t xml:space="preserve">  ยอดคงเหลือตามบัญชี    ณ   วันที่   31  มกราคม  2557</t>
  </si>
  <si>
    <t xml:space="preserve"> วันที่   31  มกราคม  2557</t>
  </si>
  <si>
    <t xml:space="preserve">  ยอดคงเหลือตามรายงานธนาคาร  ณ  วันที่   31  มกราคม 2557</t>
  </si>
  <si>
    <t xml:space="preserve"> วันที่   31  มกราคม   2557</t>
  </si>
  <si>
    <t>ณ   วันที่   27  ธันวาคม  2557</t>
  </si>
  <si>
    <t>(6)  เงินอุดหนุนทั่วไป-ส่งเสริมศักยภาพการจัดการศึกษา</t>
  </si>
  <si>
    <t xml:space="preserve">                                เงินอุดหนุนทั่วไป-ส่งเสริมศักยภาพการจัดการศึกษา</t>
  </si>
  <si>
    <t xml:space="preserve">                               ค่าใบอนุญาตให้ใช้สถานที่ประกอบกิจการที่เป็นอันตรายต่อสุขภาพ</t>
  </si>
  <si>
    <t xml:space="preserve">                        บัญชีเงินรับฝาก-ประกันสังคม</t>
  </si>
  <si>
    <t>เงินสมทบประกันสังคม5%</t>
  </si>
  <si>
    <t>ประจำเดือน  สิงหาคม  2557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</si>
</sst>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3" xfId="53" applyFont="1" applyBorder="1" applyAlignment="1">
      <alignment horizontal="left"/>
      <protection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64" fontId="22" fillId="0" borderId="10" xfId="40" applyFont="1" applyBorder="1" applyAlignment="1">
      <alignment horizontal="center"/>
    </xf>
    <xf numFmtId="164" fontId="3" fillId="0" borderId="30" xfId="33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164" fontId="7" fillId="0" borderId="15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/>
      <protection/>
    </xf>
    <xf numFmtId="0" fontId="0" fillId="0" borderId="0" xfId="53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3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99</xdr:row>
      <xdr:rowOff>209550</xdr:rowOff>
    </xdr:from>
    <xdr:to>
      <xdr:col>0</xdr:col>
      <xdr:colOff>1314450</xdr:colOff>
      <xdr:row>100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0897850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2028825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2238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......</a:t>
          </a:r>
          <a:r>
            <a:rPr lang="en-US" cap="none" sz="1400" b="0" i="0" u="none" baseline="0">
              <a:solidFill>
                <a:srgbClr val="000000"/>
              </a:solidFill>
            </a:rPr>
            <a:t>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5</xdr:col>
      <xdr:colOff>95250</xdr:colOff>
      <xdr:row>48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410075" y="10515600"/>
          <a:ext cx="2095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นายบุญช่วย   ขอชมกลาง)                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88</xdr:row>
      <xdr:rowOff>57150</xdr:rowOff>
    </xdr:from>
    <xdr:to>
      <xdr:col>7</xdr:col>
      <xdr:colOff>180975</xdr:colOff>
      <xdr:row>90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6405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89</xdr:row>
      <xdr:rowOff>209550</xdr:rowOff>
    </xdr:from>
    <xdr:to>
      <xdr:col>3</xdr:col>
      <xdr:colOff>1619250</xdr:colOff>
      <xdr:row>94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012025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1619250</xdr:colOff>
      <xdr:row>90</xdr:row>
      <xdr:rowOff>9525</xdr:rowOff>
    </xdr:from>
    <xdr:to>
      <xdr:col>9</xdr:col>
      <xdr:colOff>85725</xdr:colOff>
      <xdr:row>94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771900" y="20031075"/>
          <a:ext cx="2886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 นายบุญช่วย   ขอชมกลาง)                         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90</xdr:row>
      <xdr:rowOff>0</xdr:rowOff>
    </xdr:from>
    <xdr:to>
      <xdr:col>2</xdr:col>
      <xdr:colOff>714375</xdr:colOff>
      <xdr:row>94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0215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771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552450" cy="33337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771525" cy="219075"/>
    <xdr:sp>
      <xdr:nvSpPr>
        <xdr:cNvPr id="3" name="Text Box 3"/>
        <xdr:cNvSpPr txBox="1">
          <a:spLocks noChangeArrowheads="1"/>
        </xdr:cNvSpPr>
      </xdr:nvSpPr>
      <xdr:spPr>
        <a:xfrm>
          <a:off x="0" y="9334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7"/>
  <sheetViews>
    <sheetView zoomScale="115" zoomScaleNormal="115" zoomScalePageLayoutView="0" workbookViewId="0" topLeftCell="A1">
      <selection activeCell="G81" sqref="G81"/>
    </sheetView>
  </sheetViews>
  <sheetFormatPr defaultColWidth="9.140625" defaultRowHeight="21.75"/>
  <cols>
    <col min="1" max="1" width="30.28125" style="117" customWidth="1"/>
    <col min="2" max="2" width="27.00390625" style="117" customWidth="1"/>
    <col min="3" max="3" width="10.421875" style="117" customWidth="1"/>
    <col min="4" max="4" width="16.28125" style="117" customWidth="1"/>
    <col min="5" max="5" width="17.57421875" style="117" customWidth="1"/>
    <col min="6" max="16384" width="9.140625" style="117" customWidth="1"/>
  </cols>
  <sheetData>
    <row r="1" ht="18.75">
      <c r="D1" s="117" t="s">
        <v>615</v>
      </c>
    </row>
    <row r="2" ht="18.75">
      <c r="D2" s="117" t="s">
        <v>616</v>
      </c>
    </row>
    <row r="3" spans="1:5" ht="23.25">
      <c r="A3" s="507" t="s">
        <v>16</v>
      </c>
      <c r="B3" s="507"/>
      <c r="C3" s="507"/>
      <c r="D3" s="507"/>
      <c r="E3" s="507"/>
    </row>
    <row r="4" ht="18.75">
      <c r="A4" s="117" t="s">
        <v>17</v>
      </c>
    </row>
    <row r="5" spans="1:5" ht="18.75">
      <c r="A5" s="508" t="s">
        <v>14</v>
      </c>
      <c r="B5" s="509"/>
      <c r="C5" s="118" t="s">
        <v>15</v>
      </c>
      <c r="D5" s="118" t="s">
        <v>10</v>
      </c>
      <c r="E5" s="119" t="s">
        <v>11</v>
      </c>
    </row>
    <row r="6" spans="1:5" ht="18.75">
      <c r="A6" s="120" t="s">
        <v>346</v>
      </c>
      <c r="B6" s="121"/>
      <c r="C6" s="122">
        <v>10</v>
      </c>
      <c r="D6" s="123">
        <v>0</v>
      </c>
      <c r="E6" s="124"/>
    </row>
    <row r="7" spans="1:5" ht="18.75">
      <c r="A7" s="120" t="s">
        <v>134</v>
      </c>
      <c r="B7" s="120"/>
      <c r="C7" s="122">
        <v>22</v>
      </c>
      <c r="D7" s="125">
        <v>1397184.1</v>
      </c>
      <c r="E7" s="124"/>
    </row>
    <row r="8" spans="1:5" ht="18.75">
      <c r="A8" s="120" t="s">
        <v>98</v>
      </c>
      <c r="B8" s="120"/>
      <c r="C8" s="122">
        <v>22</v>
      </c>
      <c r="D8" s="108">
        <v>94012.61</v>
      </c>
      <c r="E8" s="125"/>
    </row>
    <row r="9" spans="1:5" ht="18.75">
      <c r="A9" s="120" t="s">
        <v>103</v>
      </c>
      <c r="C9" s="126">
        <v>22</v>
      </c>
      <c r="D9" s="127">
        <v>0</v>
      </c>
      <c r="E9" s="125"/>
    </row>
    <row r="10" spans="1:7" ht="18.75">
      <c r="A10" s="120" t="s">
        <v>111</v>
      </c>
      <c r="C10" s="126">
        <v>22</v>
      </c>
      <c r="D10" s="127">
        <v>0</v>
      </c>
      <c r="E10" s="125"/>
      <c r="G10" s="117" t="s">
        <v>8</v>
      </c>
    </row>
    <row r="11" spans="1:5" ht="18.75">
      <c r="A11" s="120"/>
      <c r="C11" s="126"/>
      <c r="D11" s="127"/>
      <c r="E11" s="125"/>
    </row>
    <row r="12" spans="1:5" ht="18.75">
      <c r="A12" s="120" t="s">
        <v>347</v>
      </c>
      <c r="B12" s="120"/>
      <c r="C12" s="122">
        <v>10</v>
      </c>
      <c r="D12" s="108"/>
      <c r="E12" s="125">
        <v>0</v>
      </c>
    </row>
    <row r="13" spans="1:5" ht="18.75">
      <c r="A13" s="120" t="s">
        <v>101</v>
      </c>
      <c r="B13" s="120"/>
      <c r="C13" s="122">
        <v>821</v>
      </c>
      <c r="D13" s="108"/>
      <c r="E13" s="125">
        <v>1480078.56</v>
      </c>
    </row>
    <row r="14" spans="1:5" ht="18.75">
      <c r="A14" s="120" t="s">
        <v>350</v>
      </c>
      <c r="B14" s="120"/>
      <c r="C14" s="122">
        <v>902</v>
      </c>
      <c r="D14" s="108"/>
      <c r="E14" s="125">
        <v>0</v>
      </c>
    </row>
    <row r="15" spans="1:5" ht="18.75">
      <c r="A15" s="120" t="s">
        <v>581</v>
      </c>
      <c r="B15" s="120"/>
      <c r="C15" s="122">
        <v>903</v>
      </c>
      <c r="D15" s="108"/>
      <c r="E15" s="125">
        <v>0</v>
      </c>
    </row>
    <row r="16" spans="1:5" ht="18.75">
      <c r="A16" s="120" t="s">
        <v>582</v>
      </c>
      <c r="B16" s="120"/>
      <c r="C16" s="122">
        <v>906</v>
      </c>
      <c r="D16" s="108"/>
      <c r="E16" s="125">
        <v>3190.7</v>
      </c>
    </row>
    <row r="17" spans="1:5" ht="18.75">
      <c r="A17" s="120" t="s">
        <v>583</v>
      </c>
      <c r="B17" s="120"/>
      <c r="C17" s="122">
        <v>907</v>
      </c>
      <c r="D17" s="108"/>
      <c r="E17" s="125">
        <v>3828.84</v>
      </c>
    </row>
    <row r="18" spans="1:5" ht="18.75">
      <c r="A18" s="120" t="s">
        <v>584</v>
      </c>
      <c r="B18" s="120"/>
      <c r="C18" s="122"/>
      <c r="D18" s="108"/>
      <c r="E18" s="125">
        <v>0</v>
      </c>
    </row>
    <row r="19" spans="1:5" ht="18.75">
      <c r="A19" s="120" t="s">
        <v>407</v>
      </c>
      <c r="B19" s="120"/>
      <c r="C19" s="122">
        <v>90</v>
      </c>
      <c r="D19" s="108"/>
      <c r="E19" s="125">
        <v>0</v>
      </c>
    </row>
    <row r="20" spans="1:5" ht="18.75">
      <c r="A20" s="120" t="s">
        <v>459</v>
      </c>
      <c r="B20" s="120"/>
      <c r="C20" s="122">
        <v>70</v>
      </c>
      <c r="D20" s="108"/>
      <c r="E20" s="125">
        <v>0</v>
      </c>
    </row>
    <row r="21" spans="1:5" ht="18.75">
      <c r="A21" s="117" t="s">
        <v>396</v>
      </c>
      <c r="B21" s="120"/>
      <c r="C21" s="122"/>
      <c r="D21" s="108"/>
      <c r="E21" s="125">
        <v>0</v>
      </c>
    </row>
    <row r="22" spans="1:5" ht="18.75">
      <c r="A22" s="117" t="s">
        <v>472</v>
      </c>
      <c r="B22" s="120"/>
      <c r="C22" s="122"/>
      <c r="D22" s="108"/>
      <c r="E22" s="125">
        <v>0</v>
      </c>
    </row>
    <row r="23" spans="1:5" ht="18.75">
      <c r="A23" s="117" t="s">
        <v>471</v>
      </c>
      <c r="B23" s="120"/>
      <c r="C23" s="122">
        <v>200</v>
      </c>
      <c r="D23" s="108"/>
      <c r="E23" s="125">
        <v>0</v>
      </c>
    </row>
    <row r="24" spans="1:5" ht="18.75">
      <c r="A24" s="117" t="s">
        <v>515</v>
      </c>
      <c r="B24" s="120"/>
      <c r="C24" s="122"/>
      <c r="D24" s="108"/>
      <c r="E24" s="125">
        <v>0</v>
      </c>
    </row>
    <row r="25" spans="1:5" ht="18.75">
      <c r="A25" s="117" t="s">
        <v>460</v>
      </c>
      <c r="B25" s="120"/>
      <c r="C25" s="122">
        <v>902</v>
      </c>
      <c r="D25" s="108"/>
      <c r="E25" s="125">
        <v>0</v>
      </c>
    </row>
    <row r="26" spans="1:5" ht="18.75">
      <c r="A26" s="117" t="s">
        <v>489</v>
      </c>
      <c r="B26" s="120"/>
      <c r="C26" s="122"/>
      <c r="D26" s="108"/>
      <c r="E26" s="125">
        <v>1300</v>
      </c>
    </row>
    <row r="27" spans="1:5" ht="18.75">
      <c r="A27" s="117" t="s">
        <v>501</v>
      </c>
      <c r="B27" s="120"/>
      <c r="C27" s="122"/>
      <c r="D27" s="108"/>
      <c r="E27" s="125">
        <v>2798.61</v>
      </c>
    </row>
    <row r="28" spans="1:5" ht="18.75">
      <c r="A28" s="117" t="s">
        <v>459</v>
      </c>
      <c r="B28" s="120"/>
      <c r="C28" s="122">
        <v>704</v>
      </c>
      <c r="D28" s="108"/>
      <c r="E28" s="128">
        <v>0</v>
      </c>
    </row>
    <row r="29" spans="1:5" ht="19.5" thickBot="1">
      <c r="A29" s="120"/>
      <c r="B29" s="120"/>
      <c r="C29" s="122"/>
      <c r="D29" s="129">
        <f>SUM(D6:D28)</f>
        <v>1491196.7100000002</v>
      </c>
      <c r="E29" s="130">
        <f>SUM(E8:E28)</f>
        <v>1491196.7100000002</v>
      </c>
    </row>
    <row r="30" spans="1:5" ht="19.5" thickTop="1">
      <c r="A30" s="131"/>
      <c r="B30" s="131"/>
      <c r="C30" s="132"/>
      <c r="D30" s="133"/>
      <c r="E30" s="134"/>
    </row>
    <row r="31" spans="1:5" ht="18.75">
      <c r="A31" s="120" t="s">
        <v>341</v>
      </c>
      <c r="B31" s="120"/>
      <c r="C31" s="120"/>
      <c r="D31" s="120"/>
      <c r="E31" s="120"/>
    </row>
    <row r="32" spans="1:5" ht="18.75">
      <c r="A32" s="120" t="s">
        <v>617</v>
      </c>
      <c r="B32" s="120"/>
      <c r="C32" s="120"/>
      <c r="D32" s="120"/>
      <c r="E32" s="120"/>
    </row>
    <row r="33" spans="1:5" ht="18.75">
      <c r="A33" s="120"/>
      <c r="B33" s="120"/>
      <c r="C33" s="120"/>
      <c r="D33" s="120"/>
      <c r="E33" s="120"/>
    </row>
    <row r="34" spans="1:5" ht="18.75">
      <c r="A34" s="135" t="s">
        <v>4</v>
      </c>
      <c r="B34" s="510" t="s">
        <v>317</v>
      </c>
      <c r="C34" s="511"/>
      <c r="D34" s="512" t="s">
        <v>316</v>
      </c>
      <c r="E34" s="513"/>
    </row>
    <row r="35" spans="1:5" ht="28.5" customHeight="1">
      <c r="A35" s="120"/>
      <c r="B35" s="107"/>
      <c r="C35" s="136"/>
      <c r="D35" s="120"/>
      <c r="E35" s="120"/>
    </row>
    <row r="36" spans="1:5" ht="24.75" customHeight="1">
      <c r="A36" s="137" t="s">
        <v>409</v>
      </c>
      <c r="B36" s="505" t="s">
        <v>487</v>
      </c>
      <c r="C36" s="506"/>
      <c r="D36" s="138" t="s">
        <v>470</v>
      </c>
      <c r="E36" s="139"/>
    </row>
    <row r="37" spans="1:5" ht="25.5" customHeight="1">
      <c r="A37" s="137" t="s">
        <v>410</v>
      </c>
      <c r="B37" s="505" t="s">
        <v>490</v>
      </c>
      <c r="C37" s="506"/>
      <c r="D37" s="518" t="s">
        <v>411</v>
      </c>
      <c r="E37" s="519"/>
    </row>
    <row r="38" spans="1:5" ht="3.75" customHeight="1">
      <c r="A38" s="176"/>
      <c r="B38" s="514"/>
      <c r="C38" s="515"/>
      <c r="D38" s="516"/>
      <c r="E38" s="517"/>
    </row>
    <row r="39" spans="1:5" ht="3.75" customHeight="1">
      <c r="A39" s="457"/>
      <c r="B39" s="137"/>
      <c r="C39" s="137"/>
      <c r="D39" s="458"/>
      <c r="E39" s="459"/>
    </row>
    <row r="40" spans="1:5" ht="3.75" customHeight="1">
      <c r="A40" s="457"/>
      <c r="B40" s="137"/>
      <c r="C40" s="137"/>
      <c r="D40" s="458"/>
      <c r="E40" s="459"/>
    </row>
    <row r="41" spans="1:5" ht="3.75" customHeight="1">
      <c r="A41" s="457"/>
      <c r="B41" s="137"/>
      <c r="C41" s="137"/>
      <c r="D41" s="458"/>
      <c r="E41" s="459"/>
    </row>
    <row r="42" spans="1:5" ht="3.75" customHeight="1">
      <c r="A42" s="457"/>
      <c r="B42" s="137"/>
      <c r="C42" s="137"/>
      <c r="D42" s="458"/>
      <c r="E42" s="459"/>
    </row>
    <row r="43" spans="1:5" ht="3.75" customHeight="1">
      <c r="A43" s="457"/>
      <c r="B43" s="137"/>
      <c r="C43" s="137"/>
      <c r="D43" s="458"/>
      <c r="E43" s="459"/>
    </row>
    <row r="44" spans="1:5" ht="3.75" customHeight="1">
      <c r="A44" s="457"/>
      <c r="B44" s="137"/>
      <c r="C44" s="137"/>
      <c r="D44" s="458"/>
      <c r="E44" s="459"/>
    </row>
    <row r="45" spans="1:5" ht="18.75">
      <c r="A45" s="137"/>
      <c r="B45" s="137"/>
      <c r="C45" s="137"/>
      <c r="D45" s="137"/>
      <c r="E45" s="137"/>
    </row>
    <row r="46" spans="1:5" ht="18.75">
      <c r="A46" s="137"/>
      <c r="B46" s="137"/>
      <c r="C46" s="137"/>
      <c r="D46" s="137"/>
      <c r="E46" s="137"/>
    </row>
    <row r="47" spans="1:5" ht="18.75">
      <c r="A47" s="137"/>
      <c r="B47" s="137"/>
      <c r="C47" s="137"/>
      <c r="D47" s="137"/>
      <c r="E47" s="137"/>
    </row>
    <row r="48" s="140" customFormat="1" ht="15.75">
      <c r="D48" s="140" t="s">
        <v>618</v>
      </c>
    </row>
    <row r="49" s="140" customFormat="1" ht="18.75">
      <c r="D49" s="117" t="str">
        <f>D2</f>
        <v>            วันที่ ....31  มกราคม  2557…...</v>
      </c>
    </row>
    <row r="50" spans="1:5" s="140" customFormat="1" ht="18" customHeight="1">
      <c r="A50" s="520" t="s">
        <v>16</v>
      </c>
      <c r="B50" s="520"/>
      <c r="C50" s="520"/>
      <c r="D50" s="520"/>
      <c r="E50" s="520"/>
    </row>
    <row r="51" s="140" customFormat="1" ht="15.75">
      <c r="A51" s="140" t="s">
        <v>17</v>
      </c>
    </row>
    <row r="52" spans="1:5" s="140" customFormat="1" ht="15.75">
      <c r="A52" s="521" t="s">
        <v>14</v>
      </c>
      <c r="B52" s="522"/>
      <c r="C52" s="142" t="s">
        <v>15</v>
      </c>
      <c r="D52" s="142" t="s">
        <v>10</v>
      </c>
      <c r="E52" s="143" t="s">
        <v>11</v>
      </c>
    </row>
    <row r="53" spans="1:5" s="140" customFormat="1" ht="15.75">
      <c r="A53" s="144" t="s">
        <v>349</v>
      </c>
      <c r="B53" s="144"/>
      <c r="C53" s="145">
        <v>22</v>
      </c>
      <c r="D53" s="146">
        <v>8540</v>
      </c>
      <c r="E53" s="147"/>
    </row>
    <row r="54" spans="1:5" s="140" customFormat="1" ht="15.75">
      <c r="A54" s="148" t="s">
        <v>56</v>
      </c>
      <c r="B54" s="144"/>
      <c r="C54" s="145">
        <v>100</v>
      </c>
      <c r="D54" s="146">
        <v>645987</v>
      </c>
      <c r="E54" s="147"/>
    </row>
    <row r="55" spans="1:5" s="140" customFormat="1" ht="15.75">
      <c r="A55" s="148" t="s">
        <v>57</v>
      </c>
      <c r="B55" s="144"/>
      <c r="C55" s="145">
        <v>120</v>
      </c>
      <c r="D55" s="146">
        <v>9790</v>
      </c>
      <c r="E55" s="147"/>
    </row>
    <row r="56" spans="1:5" s="140" customFormat="1" ht="15.75">
      <c r="A56" s="148" t="s">
        <v>58</v>
      </c>
      <c r="B56" s="144"/>
      <c r="C56" s="145">
        <v>130</v>
      </c>
      <c r="D56" s="146">
        <v>63000</v>
      </c>
      <c r="E56" s="147"/>
    </row>
    <row r="57" spans="1:5" s="140" customFormat="1" ht="15.75">
      <c r="A57" s="148" t="s">
        <v>59</v>
      </c>
      <c r="B57" s="144"/>
      <c r="C57" s="145">
        <v>200</v>
      </c>
      <c r="D57" s="146">
        <v>5700</v>
      </c>
      <c r="E57" s="147"/>
    </row>
    <row r="58" spans="1:5" s="140" customFormat="1" ht="15.75">
      <c r="A58" s="148" t="s">
        <v>60</v>
      </c>
      <c r="B58" s="144"/>
      <c r="C58" s="145">
        <v>250</v>
      </c>
      <c r="D58" s="146">
        <v>181872</v>
      </c>
      <c r="E58" s="147"/>
    </row>
    <row r="59" spans="1:5" s="140" customFormat="1" ht="15.75">
      <c r="A59" s="148" t="s">
        <v>61</v>
      </c>
      <c r="B59" s="144"/>
      <c r="C59" s="145">
        <v>270</v>
      </c>
      <c r="D59" s="146">
        <v>27750</v>
      </c>
      <c r="E59" s="147"/>
    </row>
    <row r="60" spans="1:5" s="140" customFormat="1" ht="15.75">
      <c r="A60" s="148" t="s">
        <v>62</v>
      </c>
      <c r="B60" s="144"/>
      <c r="C60" s="145">
        <v>300</v>
      </c>
      <c r="D60" s="146">
        <v>3648.7</v>
      </c>
      <c r="E60" s="147"/>
    </row>
    <row r="61" spans="1:5" s="140" customFormat="1" ht="15.75">
      <c r="A61" s="148" t="s">
        <v>31</v>
      </c>
      <c r="B61" s="144"/>
      <c r="C61" s="145">
        <v>400</v>
      </c>
      <c r="D61" s="146">
        <v>12000</v>
      </c>
      <c r="E61" s="147"/>
    </row>
    <row r="62" spans="1:5" s="140" customFormat="1" ht="15.75">
      <c r="A62" s="148" t="s">
        <v>102</v>
      </c>
      <c r="B62" s="144"/>
      <c r="C62" s="145">
        <v>450</v>
      </c>
      <c r="D62" s="146">
        <v>0</v>
      </c>
      <c r="E62" s="147"/>
    </row>
    <row r="63" spans="1:5" s="140" customFormat="1" ht="15.75">
      <c r="A63" s="148" t="s">
        <v>104</v>
      </c>
      <c r="B63" s="144"/>
      <c r="C63" s="145">
        <v>500</v>
      </c>
      <c r="D63" s="146">
        <v>0</v>
      </c>
      <c r="E63" s="147"/>
    </row>
    <row r="64" spans="1:7" s="140" customFormat="1" ht="15.75">
      <c r="A64" s="148" t="s">
        <v>123</v>
      </c>
      <c r="B64" s="144"/>
      <c r="C64" s="145">
        <v>550</v>
      </c>
      <c r="D64" s="146">
        <v>0</v>
      </c>
      <c r="E64" s="147"/>
      <c r="G64" s="140" t="s">
        <v>508</v>
      </c>
    </row>
    <row r="65" spans="1:5" s="140" customFormat="1" ht="15.75">
      <c r="A65" s="148" t="s">
        <v>491</v>
      </c>
      <c r="B65" s="144"/>
      <c r="C65" s="145"/>
      <c r="D65" s="146">
        <v>0</v>
      </c>
      <c r="E65" s="147"/>
    </row>
    <row r="66" spans="1:5" s="140" customFormat="1" ht="15.75">
      <c r="A66" s="148" t="s">
        <v>282</v>
      </c>
      <c r="B66" s="144"/>
      <c r="C66" s="145"/>
      <c r="D66" s="146">
        <v>449200</v>
      </c>
      <c r="E66" s="147" t="s">
        <v>509</v>
      </c>
    </row>
    <row r="67" spans="1:5" s="140" customFormat="1" ht="15.75">
      <c r="A67" s="148" t="s">
        <v>351</v>
      </c>
      <c r="B67" s="144"/>
      <c r="C67" s="145"/>
      <c r="D67" s="146">
        <v>39500</v>
      </c>
      <c r="E67" s="147"/>
    </row>
    <row r="68" spans="1:6" s="140" customFormat="1" ht="15.75">
      <c r="A68" s="148" t="s">
        <v>315</v>
      </c>
      <c r="B68" s="144"/>
      <c r="C68" s="145"/>
      <c r="D68" s="146">
        <v>0</v>
      </c>
      <c r="E68" s="147"/>
      <c r="F68" s="140" t="s">
        <v>510</v>
      </c>
    </row>
    <row r="69" spans="1:5" s="140" customFormat="1" ht="15.75">
      <c r="A69" s="148" t="s">
        <v>327</v>
      </c>
      <c r="B69" s="144"/>
      <c r="C69" s="145"/>
      <c r="D69" s="146">
        <v>0</v>
      </c>
      <c r="E69" s="147"/>
    </row>
    <row r="70" spans="1:5" s="140" customFormat="1" ht="15.75">
      <c r="A70" s="148" t="s">
        <v>82</v>
      </c>
      <c r="B70" s="144"/>
      <c r="C70" s="145">
        <v>90</v>
      </c>
      <c r="D70" s="146">
        <v>7008</v>
      </c>
      <c r="E70" s="147"/>
    </row>
    <row r="71" spans="1:5" s="140" customFormat="1" ht="15.75">
      <c r="A71" s="148" t="s">
        <v>329</v>
      </c>
      <c r="B71" s="144"/>
      <c r="C71" s="145">
        <v>70</v>
      </c>
      <c r="D71" s="146">
        <v>0</v>
      </c>
      <c r="E71" s="147"/>
    </row>
    <row r="72" spans="1:5" s="140" customFormat="1" ht="15.75">
      <c r="A72" s="148" t="s">
        <v>83</v>
      </c>
      <c r="B72" s="144"/>
      <c r="C72" s="145">
        <v>700</v>
      </c>
      <c r="D72" s="146">
        <v>0</v>
      </c>
      <c r="E72" s="147"/>
    </row>
    <row r="73" spans="1:5" s="140" customFormat="1" ht="15.75">
      <c r="A73" s="148" t="s">
        <v>81</v>
      </c>
      <c r="B73" s="144"/>
      <c r="C73" s="145"/>
      <c r="D73" s="146">
        <v>0</v>
      </c>
      <c r="E73" s="147"/>
    </row>
    <row r="74" spans="1:5" s="140" customFormat="1" ht="15.75">
      <c r="A74" s="148" t="s">
        <v>139</v>
      </c>
      <c r="B74" s="144"/>
      <c r="C74" s="145"/>
      <c r="D74" s="146">
        <v>0</v>
      </c>
      <c r="E74" s="147"/>
    </row>
    <row r="75" spans="1:5" s="140" customFormat="1" ht="15.75">
      <c r="A75" s="148" t="s">
        <v>124</v>
      </c>
      <c r="B75" s="149"/>
      <c r="C75" s="145">
        <v>902</v>
      </c>
      <c r="D75" s="146">
        <v>4197.68</v>
      </c>
      <c r="E75" s="147"/>
    </row>
    <row r="76" spans="1:5" s="140" customFormat="1" ht="15.75">
      <c r="A76" s="148" t="s">
        <v>368</v>
      </c>
      <c r="B76" s="144"/>
      <c r="C76" s="150" t="s">
        <v>376</v>
      </c>
      <c r="D76" s="146">
        <v>18800</v>
      </c>
      <c r="E76" s="147"/>
    </row>
    <row r="77" spans="1:5" s="140" customFormat="1" ht="15.75">
      <c r="A77" s="148" t="s">
        <v>369</v>
      </c>
      <c r="B77" s="144"/>
      <c r="C77" s="150" t="s">
        <v>377</v>
      </c>
      <c r="D77" s="146">
        <v>0</v>
      </c>
      <c r="E77" s="147"/>
    </row>
    <row r="78" spans="1:5" s="140" customFormat="1" ht="15.75">
      <c r="A78" s="148" t="s">
        <v>370</v>
      </c>
      <c r="B78" s="144"/>
      <c r="C78" s="150" t="s">
        <v>375</v>
      </c>
      <c r="D78" s="146">
        <v>0</v>
      </c>
      <c r="E78" s="147"/>
    </row>
    <row r="79" spans="1:5" s="140" customFormat="1" ht="15.75">
      <c r="A79" s="148" t="s">
        <v>397</v>
      </c>
      <c r="B79" s="144"/>
      <c r="C79" s="150"/>
      <c r="D79" s="146">
        <v>0</v>
      </c>
      <c r="E79" s="147"/>
    </row>
    <row r="80" spans="1:5" s="140" customFormat="1" ht="15.75">
      <c r="A80" s="144" t="s">
        <v>371</v>
      </c>
      <c r="B80" s="144"/>
      <c r="C80" s="145">
        <v>22</v>
      </c>
      <c r="D80" s="146"/>
      <c r="E80" s="147">
        <v>1071973.94</v>
      </c>
    </row>
    <row r="81" spans="1:5" s="140" customFormat="1" ht="15.75">
      <c r="A81" s="144" t="s">
        <v>456</v>
      </c>
      <c r="B81" s="144"/>
      <c r="C81" s="145">
        <v>22</v>
      </c>
      <c r="D81" s="146"/>
      <c r="E81" s="147">
        <v>399164.08</v>
      </c>
    </row>
    <row r="82" spans="1:5" s="140" customFormat="1" ht="15.75">
      <c r="A82" s="144" t="s">
        <v>318</v>
      </c>
      <c r="B82" s="144"/>
      <c r="C82" s="145">
        <v>902</v>
      </c>
      <c r="D82" s="146"/>
      <c r="E82" s="147">
        <v>2705.36</v>
      </c>
    </row>
    <row r="83" spans="1:5" s="140" customFormat="1" ht="15.75">
      <c r="A83" s="144" t="s">
        <v>652</v>
      </c>
      <c r="B83" s="144"/>
      <c r="C83" s="145"/>
      <c r="D83" s="146"/>
      <c r="E83" s="151">
        <v>3150</v>
      </c>
    </row>
    <row r="84" spans="1:5" s="140" customFormat="1" ht="16.5" thickBot="1">
      <c r="A84" s="144"/>
      <c r="B84" s="144"/>
      <c r="C84" s="145"/>
      <c r="D84" s="152">
        <f>SUM(D53:D82)</f>
        <v>1476993.38</v>
      </c>
      <c r="E84" s="153">
        <f>SUM(E80:E83)</f>
        <v>1476993.3800000001</v>
      </c>
    </row>
    <row r="85" spans="1:5" s="140" customFormat="1" ht="8.25" customHeight="1" thickTop="1">
      <c r="A85" s="154"/>
      <c r="B85" s="154"/>
      <c r="C85" s="155"/>
      <c r="D85" s="156"/>
      <c r="E85" s="157"/>
    </row>
    <row r="86" spans="1:5" s="140" customFormat="1" ht="15.75" customHeight="1">
      <c r="A86" s="144" t="s">
        <v>342</v>
      </c>
      <c r="B86" s="144"/>
      <c r="C86" s="144"/>
      <c r="D86" s="144"/>
      <c r="E86" s="144"/>
    </row>
    <row r="87" spans="1:5" s="140" customFormat="1" ht="21.75" customHeight="1">
      <c r="A87" s="144" t="s">
        <v>619</v>
      </c>
      <c r="B87" s="144"/>
      <c r="C87" s="144"/>
      <c r="D87" s="144"/>
      <c r="E87" s="144"/>
    </row>
    <row r="88" spans="1:5" s="140" customFormat="1" ht="3.75" customHeight="1">
      <c r="A88" s="144"/>
      <c r="B88" s="144"/>
      <c r="C88" s="144"/>
      <c r="D88" s="144"/>
      <c r="E88" s="144"/>
    </row>
    <row r="89" spans="1:5" s="140" customFormat="1" ht="15.75">
      <c r="A89" s="158" t="s">
        <v>4</v>
      </c>
      <c r="B89" s="523" t="s">
        <v>398</v>
      </c>
      <c r="C89" s="524"/>
      <c r="D89" s="523" t="s">
        <v>0</v>
      </c>
      <c r="E89" s="524"/>
    </row>
    <row r="90" spans="1:5" s="140" customFormat="1" ht="14.25" customHeight="1">
      <c r="A90" s="144"/>
      <c r="B90" s="525"/>
      <c r="C90" s="526"/>
      <c r="D90" s="525"/>
      <c r="E90" s="526"/>
    </row>
    <row r="91" spans="1:5" s="140" customFormat="1" ht="21" customHeight="1">
      <c r="A91" s="137" t="s">
        <v>409</v>
      </c>
      <c r="B91" s="505" t="s">
        <v>492</v>
      </c>
      <c r="C91" s="506"/>
      <c r="D91" s="532" t="s">
        <v>409</v>
      </c>
      <c r="E91" s="533"/>
    </row>
    <row r="92" spans="1:5" s="140" customFormat="1" ht="24.75" customHeight="1">
      <c r="A92" s="185" t="s">
        <v>401</v>
      </c>
      <c r="B92" s="505" t="s">
        <v>490</v>
      </c>
      <c r="C92" s="506"/>
      <c r="D92" s="534" t="s">
        <v>401</v>
      </c>
      <c r="E92" s="535"/>
    </row>
    <row r="93" spans="1:5" s="140" customFormat="1" ht="15.75" customHeight="1">
      <c r="A93" s="159"/>
      <c r="B93" s="524"/>
      <c r="C93" s="524"/>
      <c r="D93" s="536"/>
      <c r="E93" s="536"/>
    </row>
    <row r="94" spans="1:5" s="140" customFormat="1" ht="15.75" customHeight="1">
      <c r="A94" s="159"/>
      <c r="B94" s="160"/>
      <c r="C94" s="160"/>
      <c r="D94" s="160"/>
      <c r="E94" s="160"/>
    </row>
    <row r="95" spans="1:5" s="140" customFormat="1" ht="15.75" customHeight="1">
      <c r="A95" s="159"/>
      <c r="B95" s="456"/>
      <c r="C95" s="456"/>
      <c r="D95" s="456"/>
      <c r="E95" s="456"/>
    </row>
    <row r="96" spans="1:5" s="140" customFormat="1" ht="15.75" customHeight="1">
      <c r="A96" s="159"/>
      <c r="B96" s="456"/>
      <c r="C96" s="456"/>
      <c r="D96" s="456"/>
      <c r="E96" s="456"/>
    </row>
    <row r="97" spans="1:5" s="140" customFormat="1" ht="15.75" customHeight="1">
      <c r="A97" s="159"/>
      <c r="B97" s="160"/>
      <c r="C97" s="160"/>
      <c r="D97" s="160"/>
      <c r="E97" s="160"/>
    </row>
    <row r="98" spans="2:5" s="140" customFormat="1" ht="15.75">
      <c r="B98" s="159"/>
      <c r="C98" s="159"/>
      <c r="D98" s="159"/>
      <c r="E98" s="159"/>
    </row>
    <row r="99" s="140" customFormat="1" ht="15.75">
      <c r="D99" s="140" t="s">
        <v>620</v>
      </c>
    </row>
    <row r="100" spans="1:8" s="140" customFormat="1" ht="23.25">
      <c r="A100" s="181"/>
      <c r="B100" s="375" t="s">
        <v>16</v>
      </c>
      <c r="D100" s="162" t="str">
        <f>D49</f>
        <v>            วันที่ ....31  มกราคม  2557…...</v>
      </c>
      <c r="H100" s="140" t="s">
        <v>8</v>
      </c>
    </row>
    <row r="101" spans="1:5" s="140" customFormat="1" ht="21" customHeight="1">
      <c r="A101" s="140" t="s">
        <v>17</v>
      </c>
      <c r="B101" s="181"/>
      <c r="C101" s="181"/>
      <c r="D101" s="181"/>
      <c r="E101" s="181"/>
    </row>
    <row r="102" spans="1:5" s="140" customFormat="1" ht="15.75">
      <c r="A102" s="141" t="s">
        <v>14</v>
      </c>
      <c r="B102" s="182"/>
      <c r="C102" s="142" t="s">
        <v>15</v>
      </c>
      <c r="D102" s="142" t="s">
        <v>10</v>
      </c>
      <c r="E102" s="141" t="s">
        <v>11</v>
      </c>
    </row>
    <row r="103" spans="1:5" s="140" customFormat="1" ht="15.75">
      <c r="A103" s="163" t="s">
        <v>84</v>
      </c>
      <c r="B103" s="190"/>
      <c r="C103" s="164">
        <v>821</v>
      </c>
      <c r="D103" s="151">
        <v>1480078.56</v>
      </c>
      <c r="E103" s="191"/>
    </row>
    <row r="104" spans="1:5" s="140" customFormat="1" ht="18.75" customHeight="1">
      <c r="A104" s="165" t="s">
        <v>352</v>
      </c>
      <c r="B104" s="144"/>
      <c r="C104" s="145"/>
      <c r="D104" s="151"/>
      <c r="E104" s="504">
        <v>12641.9</v>
      </c>
    </row>
    <row r="105" spans="1:5" s="140" customFormat="1" ht="15.75">
      <c r="A105" s="165" t="s">
        <v>85</v>
      </c>
      <c r="B105" s="144"/>
      <c r="C105" s="166">
        <v>101</v>
      </c>
      <c r="D105" s="146"/>
      <c r="E105" s="147">
        <v>56518.56</v>
      </c>
    </row>
    <row r="106" spans="1:5" s="140" customFormat="1" ht="15.75">
      <c r="A106" s="165" t="s">
        <v>353</v>
      </c>
      <c r="B106" s="144"/>
      <c r="C106" s="166">
        <v>102</v>
      </c>
      <c r="D106" s="146"/>
      <c r="E106" s="167">
        <v>74</v>
      </c>
    </row>
    <row r="107" spans="1:5" s="140" customFormat="1" ht="15.75">
      <c r="A107" s="165" t="s">
        <v>436</v>
      </c>
      <c r="B107" s="144"/>
      <c r="C107" s="166">
        <v>125</v>
      </c>
      <c r="D107" s="146"/>
      <c r="E107" s="167"/>
    </row>
    <row r="108" spans="1:5" s="140" customFormat="1" ht="15.75">
      <c r="A108" s="165" t="s">
        <v>112</v>
      </c>
      <c r="B108" s="144"/>
      <c r="C108" s="166">
        <v>127</v>
      </c>
      <c r="D108" s="146"/>
      <c r="E108" s="167"/>
    </row>
    <row r="109" spans="1:5" s="140" customFormat="1" ht="15.75">
      <c r="A109" s="165" t="s">
        <v>105</v>
      </c>
      <c r="B109" s="144"/>
      <c r="C109" s="166">
        <v>137</v>
      </c>
      <c r="D109" s="146"/>
      <c r="E109" s="167"/>
    </row>
    <row r="110" spans="1:5" s="140" customFormat="1" ht="15.75">
      <c r="A110" s="165" t="s">
        <v>372</v>
      </c>
      <c r="B110" s="144"/>
      <c r="C110" s="166">
        <v>140</v>
      </c>
      <c r="D110" s="146"/>
      <c r="E110" s="167"/>
    </row>
    <row r="111" spans="1:5" s="140" customFormat="1" ht="15.75">
      <c r="A111" s="165" t="s">
        <v>311</v>
      </c>
      <c r="B111" s="144"/>
      <c r="C111" s="166">
        <v>141</v>
      </c>
      <c r="D111" s="146"/>
      <c r="E111" s="167">
        <v>60</v>
      </c>
    </row>
    <row r="112" spans="1:5" s="140" customFormat="1" ht="15.75">
      <c r="A112" s="165" t="s">
        <v>651</v>
      </c>
      <c r="B112" s="144"/>
      <c r="C112" s="166"/>
      <c r="D112" s="146"/>
      <c r="E112" s="167">
        <v>600</v>
      </c>
    </row>
    <row r="113" spans="1:5" s="140" customFormat="1" ht="15.75">
      <c r="A113" s="165" t="s">
        <v>357</v>
      </c>
      <c r="B113" s="144"/>
      <c r="C113" s="166">
        <v>146</v>
      </c>
      <c r="D113" s="146"/>
      <c r="E113" s="167"/>
    </row>
    <row r="114" spans="1:5" s="140" customFormat="1" ht="15.75">
      <c r="A114" s="165" t="s">
        <v>86</v>
      </c>
      <c r="B114" s="144"/>
      <c r="C114" s="166">
        <v>149</v>
      </c>
      <c r="D114" s="146"/>
      <c r="E114" s="167">
        <v>52716.09</v>
      </c>
    </row>
    <row r="115" spans="1:5" s="140" customFormat="1" ht="15.75">
      <c r="A115" s="165" t="s">
        <v>358</v>
      </c>
      <c r="B115" s="144"/>
      <c r="C115" s="166">
        <v>203</v>
      </c>
      <c r="D115" s="146"/>
      <c r="E115" s="167">
        <v>13000</v>
      </c>
    </row>
    <row r="116" spans="1:5" s="140" customFormat="1" ht="15.75">
      <c r="A116" s="165" t="s">
        <v>87</v>
      </c>
      <c r="B116" s="144"/>
      <c r="C116" s="166">
        <v>204</v>
      </c>
      <c r="D116" s="146"/>
      <c r="E116" s="167"/>
    </row>
    <row r="117" spans="1:5" s="140" customFormat="1" ht="15.75">
      <c r="A117" s="165" t="s">
        <v>107</v>
      </c>
      <c r="B117" s="144"/>
      <c r="C117" s="166">
        <v>302</v>
      </c>
      <c r="D117" s="146"/>
      <c r="E117" s="167">
        <v>0</v>
      </c>
    </row>
    <row r="118" spans="1:5" s="140" customFormat="1" ht="15.75">
      <c r="A118" s="165" t="s">
        <v>108</v>
      </c>
      <c r="B118" s="144"/>
      <c r="C118" s="166">
        <v>307</v>
      </c>
      <c r="D118" s="146"/>
      <c r="E118" s="167">
        <v>0</v>
      </c>
    </row>
    <row r="119" spans="1:5" s="140" customFormat="1" ht="15.75">
      <c r="A119" s="165" t="s">
        <v>88</v>
      </c>
      <c r="B119" s="144"/>
      <c r="C119" s="166">
        <v>307</v>
      </c>
      <c r="D119" s="146"/>
      <c r="E119" s="167">
        <v>664425.47</v>
      </c>
    </row>
    <row r="120" spans="1:5" s="140" customFormat="1" ht="15.75">
      <c r="A120" s="165" t="s">
        <v>89</v>
      </c>
      <c r="B120" s="144"/>
      <c r="C120" s="166">
        <v>1002</v>
      </c>
      <c r="D120" s="146"/>
      <c r="E120" s="167">
        <v>134115.32</v>
      </c>
    </row>
    <row r="121" spans="1:5" s="140" customFormat="1" ht="15.75">
      <c r="A121" s="165" t="s">
        <v>99</v>
      </c>
      <c r="B121" s="144"/>
      <c r="C121" s="166">
        <v>1003</v>
      </c>
      <c r="D121" s="146"/>
      <c r="E121" s="167">
        <v>20657.02</v>
      </c>
    </row>
    <row r="122" spans="1:5" s="140" customFormat="1" ht="15.75">
      <c r="A122" s="165" t="s">
        <v>90</v>
      </c>
      <c r="B122" s="144"/>
      <c r="C122" s="166">
        <v>1004</v>
      </c>
      <c r="D122" s="146"/>
      <c r="E122" s="204">
        <v>84786.08</v>
      </c>
    </row>
    <row r="123" spans="1:5" s="140" customFormat="1" ht="15.75">
      <c r="A123" s="165" t="s">
        <v>91</v>
      </c>
      <c r="B123" s="144"/>
      <c r="C123" s="166">
        <v>1005</v>
      </c>
      <c r="D123" s="146"/>
      <c r="E123" s="167">
        <v>103284.12</v>
      </c>
    </row>
    <row r="124" spans="1:5" s="140" customFormat="1" ht="15.75">
      <c r="A124" s="165" t="s">
        <v>92</v>
      </c>
      <c r="B124" s="144"/>
      <c r="C124" s="166">
        <v>1006</v>
      </c>
      <c r="D124" s="146"/>
      <c r="E124" s="167">
        <v>0</v>
      </c>
    </row>
    <row r="125" spans="1:5" s="140" customFormat="1" ht="15.75">
      <c r="A125" s="165" t="s">
        <v>93</v>
      </c>
      <c r="B125" s="144"/>
      <c r="C125" s="166">
        <v>1010</v>
      </c>
      <c r="D125" s="146"/>
      <c r="E125" s="167">
        <v>0</v>
      </c>
    </row>
    <row r="126" spans="1:5" s="140" customFormat="1" ht="15.75">
      <c r="A126" s="165" t="s">
        <v>408</v>
      </c>
      <c r="B126" s="144"/>
      <c r="C126" s="166">
        <v>1011</v>
      </c>
      <c r="D126" s="146"/>
      <c r="E126" s="167">
        <v>30800</v>
      </c>
    </row>
    <row r="127" spans="1:5" s="140" customFormat="1" ht="15.75">
      <c r="A127" s="165" t="s">
        <v>121</v>
      </c>
      <c r="B127" s="144"/>
      <c r="C127" s="166">
        <v>1013</v>
      </c>
      <c r="D127" s="146"/>
      <c r="E127" s="167"/>
    </row>
    <row r="128" spans="1:5" s="140" customFormat="1" ht="15.75">
      <c r="A128" s="165" t="s">
        <v>597</v>
      </c>
      <c r="B128" s="144"/>
      <c r="C128" s="166">
        <v>2002</v>
      </c>
      <c r="D128" s="146"/>
      <c r="E128" s="167"/>
    </row>
    <row r="129" spans="1:5" s="140" customFormat="1" ht="15.75">
      <c r="A129" s="165" t="s">
        <v>1</v>
      </c>
      <c r="B129" s="144"/>
      <c r="C129" s="166">
        <v>2002</v>
      </c>
      <c r="D129" s="146"/>
      <c r="E129" s="167">
        <v>224000</v>
      </c>
    </row>
    <row r="130" spans="1:5" s="140" customFormat="1" ht="15.75">
      <c r="A130" s="165" t="s">
        <v>405</v>
      </c>
      <c r="B130" s="144"/>
      <c r="C130" s="166">
        <v>2002</v>
      </c>
      <c r="D130" s="146"/>
      <c r="E130" s="167">
        <v>78400</v>
      </c>
    </row>
    <row r="131" spans="1:5" s="140" customFormat="1" ht="15.75">
      <c r="A131" s="165" t="s">
        <v>598</v>
      </c>
      <c r="B131" s="144"/>
      <c r="C131" s="166">
        <v>2002</v>
      </c>
      <c r="D131" s="146"/>
      <c r="E131" s="167"/>
    </row>
    <row r="132" spans="1:5" s="140" customFormat="1" ht="15.75">
      <c r="A132" s="165" t="s">
        <v>650</v>
      </c>
      <c r="B132" s="144"/>
      <c r="C132" s="166"/>
      <c r="D132" s="146"/>
      <c r="E132" s="167">
        <v>4000</v>
      </c>
    </row>
    <row r="133" spans="1:5" s="140" customFormat="1" ht="15.75">
      <c r="A133" s="165" t="s">
        <v>140</v>
      </c>
      <c r="B133" s="165"/>
      <c r="C133" s="166">
        <v>3000</v>
      </c>
      <c r="D133" s="146"/>
      <c r="E133" s="151"/>
    </row>
    <row r="134" spans="1:5" s="140" customFormat="1" ht="15.75">
      <c r="A134" s="165" t="s">
        <v>312</v>
      </c>
      <c r="B134" s="144"/>
      <c r="C134" s="166">
        <v>3000</v>
      </c>
      <c r="D134" s="146"/>
      <c r="E134" s="151"/>
    </row>
    <row r="135" spans="1:5" s="140" customFormat="1" ht="15.75">
      <c r="A135" s="165" t="s">
        <v>399</v>
      </c>
      <c r="B135" s="144"/>
      <c r="C135" s="166">
        <v>3000</v>
      </c>
      <c r="D135" s="146"/>
      <c r="E135" s="151">
        <v>0</v>
      </c>
    </row>
    <row r="136" spans="1:5" s="140" customFormat="1" ht="15.75">
      <c r="A136" s="165"/>
      <c r="B136" s="144"/>
      <c r="C136" s="166">
        <v>3000</v>
      </c>
      <c r="D136" s="151"/>
      <c r="E136" s="147">
        <v>0</v>
      </c>
    </row>
    <row r="137" spans="1:5" s="140" customFormat="1" ht="21" customHeight="1" thickBot="1">
      <c r="A137" s="154"/>
      <c r="B137" s="154"/>
      <c r="C137" s="155"/>
      <c r="D137" s="168">
        <f>SUM(D103)</f>
        <v>1480078.56</v>
      </c>
      <c r="E137" s="169">
        <f>SUM(E103:E136)</f>
        <v>1480078.56</v>
      </c>
    </row>
    <row r="138" spans="1:5" s="140" customFormat="1" ht="19.5" customHeight="1" thickTop="1">
      <c r="A138" s="144" t="s">
        <v>343</v>
      </c>
      <c r="B138" s="144"/>
      <c r="C138" s="144"/>
      <c r="D138" s="144"/>
      <c r="E138" s="144"/>
    </row>
    <row r="139" spans="1:5" s="140" customFormat="1" ht="16.5" customHeight="1">
      <c r="A139" s="144" t="s">
        <v>621</v>
      </c>
      <c r="B139" s="144"/>
      <c r="C139" s="144"/>
      <c r="D139" s="144"/>
      <c r="E139" s="144"/>
    </row>
    <row r="140" spans="1:5" s="140" customFormat="1" ht="15.75">
      <c r="A140" s="144"/>
      <c r="B140" s="144"/>
      <c r="C140" s="144"/>
      <c r="D140" s="144"/>
      <c r="E140" s="144"/>
    </row>
    <row r="141" spans="1:5" s="140" customFormat="1" ht="18" customHeight="1">
      <c r="A141" s="161"/>
      <c r="B141" s="144"/>
      <c r="C141" s="144"/>
      <c r="D141" s="144"/>
      <c r="E141" s="144"/>
    </row>
    <row r="142" spans="1:5" s="140" customFormat="1" ht="15" customHeight="1">
      <c r="A142" s="158" t="s">
        <v>4</v>
      </c>
      <c r="B142" s="523" t="s">
        <v>406</v>
      </c>
      <c r="C142" s="529"/>
      <c r="D142" s="170" t="s">
        <v>55</v>
      </c>
      <c r="E142" s="170"/>
    </row>
    <row r="143" spans="1:5" s="140" customFormat="1" ht="16.5" customHeight="1">
      <c r="A143" s="159"/>
      <c r="B143" s="527"/>
      <c r="C143" s="528"/>
      <c r="D143" s="144"/>
      <c r="E143" s="144"/>
    </row>
    <row r="144" spans="1:5" s="140" customFormat="1" ht="21.75" customHeight="1">
      <c r="A144" s="159" t="s">
        <v>409</v>
      </c>
      <c r="B144" s="505" t="s">
        <v>492</v>
      </c>
      <c r="C144" s="506"/>
      <c r="D144" s="530" t="s">
        <v>413</v>
      </c>
      <c r="E144" s="531"/>
    </row>
    <row r="145" spans="1:5" s="140" customFormat="1" ht="21.75" customHeight="1">
      <c r="A145" s="186" t="s">
        <v>411</v>
      </c>
      <c r="B145" s="505" t="s">
        <v>490</v>
      </c>
      <c r="C145" s="506"/>
      <c r="D145" s="174" t="s">
        <v>412</v>
      </c>
      <c r="E145" s="161"/>
    </row>
    <row r="146" spans="2:5" s="140" customFormat="1" ht="22.5" customHeight="1">
      <c r="B146" s="158"/>
      <c r="C146" s="158" t="s">
        <v>400</v>
      </c>
      <c r="D146" s="175"/>
      <c r="E146" s="175"/>
    </row>
    <row r="147" s="140" customFormat="1" ht="18.75">
      <c r="A147" s="117"/>
    </row>
  </sheetData>
  <sheetProtection/>
  <mergeCells count="26">
    <mergeCell ref="B143:C143"/>
    <mergeCell ref="B142:C142"/>
    <mergeCell ref="D144:E144"/>
    <mergeCell ref="D91:E91"/>
    <mergeCell ref="D92:E92"/>
    <mergeCell ref="B93:C93"/>
    <mergeCell ref="D93:E93"/>
    <mergeCell ref="B144:C144"/>
    <mergeCell ref="B91:C91"/>
    <mergeCell ref="B92:C92"/>
    <mergeCell ref="B145:C145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89:C89"/>
    <mergeCell ref="D89:E89"/>
    <mergeCell ref="B90:C90"/>
    <mergeCell ref="D90:E90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0"/>
  <sheetViews>
    <sheetView zoomScalePageLayoutView="0" workbookViewId="0" topLeftCell="B1">
      <selection activeCell="G26" sqref="G26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306</v>
      </c>
      <c r="E3" s="22"/>
      <c r="F3" s="22"/>
    </row>
    <row r="4" spans="2:4" ht="22.5" customHeight="1">
      <c r="B4" s="22" t="s">
        <v>46</v>
      </c>
      <c r="C4" s="22"/>
      <c r="D4" s="303"/>
    </row>
    <row r="5" spans="4:6" ht="21" customHeight="1">
      <c r="D5" s="65" t="s">
        <v>307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632</v>
      </c>
      <c r="E7" s="67"/>
      <c r="F7" s="68">
        <v>550619.94</v>
      </c>
    </row>
    <row r="8" spans="2:6" ht="23.25" customHeight="1">
      <c r="B8" s="1" t="s">
        <v>47</v>
      </c>
      <c r="E8" s="9"/>
      <c r="F8" s="69"/>
    </row>
    <row r="9" spans="2:6" ht="21.75" customHeight="1">
      <c r="B9" s="69" t="s">
        <v>345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/>
    </row>
    <row r="14" spans="2:6" ht="18.75">
      <c r="B14" s="1" t="s">
        <v>130</v>
      </c>
      <c r="E14" s="9"/>
      <c r="F14" s="77">
        <v>0</v>
      </c>
    </row>
    <row r="15" spans="2:6" ht="18.75">
      <c r="B15" s="72"/>
      <c r="E15" s="9"/>
      <c r="F15" s="77"/>
    </row>
    <row r="16" spans="2:6" ht="18.75">
      <c r="B16" s="72"/>
      <c r="E16" s="9"/>
      <c r="F16" s="77"/>
    </row>
    <row r="17" spans="5:6" ht="18.75"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633</v>
      </c>
      <c r="D27" s="78"/>
      <c r="E27" s="9"/>
      <c r="F27" s="79">
        <f>F7-F13-F16</f>
        <v>550619.94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403</v>
      </c>
      <c r="C30" s="4"/>
      <c r="D30" s="56"/>
      <c r="E30" s="9" t="s">
        <v>404</v>
      </c>
      <c r="F30" s="4"/>
      <c r="J30" s="6"/>
    </row>
    <row r="31" spans="2:10" ht="18.75">
      <c r="B31" s="4" t="s">
        <v>419</v>
      </c>
      <c r="C31" s="4"/>
      <c r="D31" s="56"/>
      <c r="E31" s="9" t="s">
        <v>473</v>
      </c>
      <c r="F31" s="4"/>
      <c r="J31" s="53"/>
    </row>
    <row r="32" spans="2:6" ht="18.75">
      <c r="B32" s="4" t="s">
        <v>420</v>
      </c>
      <c r="C32" s="4"/>
      <c r="D32" s="56"/>
      <c r="E32" s="9" t="s">
        <v>474</v>
      </c>
      <c r="F32" s="4"/>
    </row>
    <row r="33" spans="2:6" ht="18.75">
      <c r="B33" s="4" t="s">
        <v>634</v>
      </c>
      <c r="C33" s="4"/>
      <c r="D33" s="56"/>
      <c r="E33" s="9" t="str">
        <f>B33</f>
        <v>     วันที่    31  มกราคม  2557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8"/>
  <sheetViews>
    <sheetView zoomScalePageLayoutView="0" workbookViewId="0" topLeftCell="A28">
      <selection activeCell="I32" sqref="I32"/>
    </sheetView>
  </sheetViews>
  <sheetFormatPr defaultColWidth="9.00390625" defaultRowHeight="21.75"/>
  <cols>
    <col min="1" max="1" width="2.421875" style="394" customWidth="1"/>
    <col min="2" max="2" width="18.7109375" style="394" customWidth="1"/>
    <col min="3" max="3" width="20.8515625" style="394" customWidth="1"/>
    <col min="4" max="4" width="14.28125" style="343" customWidth="1"/>
    <col min="5" max="5" width="16.00390625" style="394" customWidth="1"/>
    <col min="6" max="6" width="18.7109375" style="402" customWidth="1"/>
    <col min="7" max="7" width="11.28125" style="394" customWidth="1"/>
    <col min="8" max="8" width="9.57421875" style="343" bestFit="1" customWidth="1"/>
    <col min="9" max="9" width="9.00390625" style="394" customWidth="1"/>
    <col min="10" max="10" width="17.8515625" style="394" customWidth="1"/>
    <col min="11" max="16384" width="9.00390625" style="394" customWidth="1"/>
  </cols>
  <sheetData>
    <row r="1" spans="2:6" ht="10.5" customHeight="1">
      <c r="B1" s="391"/>
      <c r="C1" s="391"/>
      <c r="D1" s="392"/>
      <c r="E1" s="391"/>
      <c r="F1" s="393"/>
    </row>
    <row r="2" spans="2:7" ht="25.5" customHeight="1">
      <c r="B2" s="395" t="s">
        <v>95</v>
      </c>
      <c r="C2" s="395"/>
      <c r="D2" s="396"/>
      <c r="F2" s="397"/>
      <c r="G2" s="398"/>
    </row>
    <row r="3" spans="4:6" ht="18.75">
      <c r="D3" s="399" t="s">
        <v>96</v>
      </c>
      <c r="E3" s="395"/>
      <c r="F3" s="400"/>
    </row>
    <row r="4" spans="2:4" ht="21.75" customHeight="1">
      <c r="B4" s="395" t="s">
        <v>613</v>
      </c>
      <c r="C4" s="395"/>
      <c r="D4" s="401"/>
    </row>
    <row r="5" spans="4:6" ht="21" customHeight="1">
      <c r="D5" s="399" t="s">
        <v>614</v>
      </c>
      <c r="E5" s="395"/>
      <c r="F5" s="400"/>
    </row>
    <row r="6" spans="2:7" ht="6" customHeight="1">
      <c r="B6" s="391"/>
      <c r="C6" s="391"/>
      <c r="D6" s="403"/>
      <c r="E6" s="391"/>
      <c r="F6" s="404"/>
      <c r="G6" s="391"/>
    </row>
    <row r="7" spans="2:6" ht="23.25" customHeight="1">
      <c r="B7" s="394" t="s">
        <v>635</v>
      </c>
      <c r="E7" s="405"/>
      <c r="F7" s="406">
        <v>0</v>
      </c>
    </row>
    <row r="8" spans="2:6" ht="25.5" customHeight="1">
      <c r="B8" s="395" t="s">
        <v>462</v>
      </c>
      <c r="E8" s="407"/>
      <c r="F8" s="408"/>
    </row>
    <row r="9" spans="2:6" ht="21.75" customHeight="1">
      <c r="B9" s="409" t="s">
        <v>345</v>
      </c>
      <c r="C9" s="410" t="s">
        <v>48</v>
      </c>
      <c r="D9" s="411" t="s">
        <v>3</v>
      </c>
      <c r="E9" s="407"/>
      <c r="F9" s="408"/>
    </row>
    <row r="10" spans="2:6" ht="21.75" customHeight="1">
      <c r="B10" s="412"/>
      <c r="C10" s="413"/>
      <c r="E10" s="407"/>
      <c r="F10" s="414"/>
    </row>
    <row r="11" spans="2:6" ht="18.75">
      <c r="B11" s="395" t="s">
        <v>49</v>
      </c>
      <c r="E11" s="407"/>
      <c r="F11" s="408"/>
    </row>
    <row r="12" spans="2:6" ht="18.75">
      <c r="B12" s="410" t="s">
        <v>9</v>
      </c>
      <c r="C12" s="410" t="s">
        <v>2</v>
      </c>
      <c r="D12" s="415" t="s">
        <v>3</v>
      </c>
      <c r="E12" s="407"/>
      <c r="F12" s="408"/>
    </row>
    <row r="13" spans="2:6" ht="18.75">
      <c r="B13" s="412"/>
      <c r="C13" s="409"/>
      <c r="D13" s="346"/>
      <c r="E13" s="407"/>
      <c r="F13" s="414"/>
    </row>
    <row r="14" spans="2:6" ht="18.75">
      <c r="B14" s="412"/>
      <c r="C14" s="409"/>
      <c r="D14" s="346"/>
      <c r="E14" s="407"/>
      <c r="F14" s="414"/>
    </row>
    <row r="15" spans="2:8" s="417" customFormat="1" ht="18.75">
      <c r="B15" s="412"/>
      <c r="C15" s="413"/>
      <c r="D15" s="343"/>
      <c r="E15" s="407"/>
      <c r="F15" s="414"/>
      <c r="G15" s="394"/>
      <c r="H15" s="416"/>
    </row>
    <row r="16" spans="2:8" s="417" customFormat="1" ht="18.75">
      <c r="B16" s="412"/>
      <c r="C16" s="409"/>
      <c r="D16" s="346"/>
      <c r="E16" s="407"/>
      <c r="F16" s="414"/>
      <c r="G16" s="394"/>
      <c r="H16" s="416"/>
    </row>
    <row r="17" spans="2:8" s="417" customFormat="1" ht="18.75">
      <c r="B17" s="412"/>
      <c r="C17" s="409"/>
      <c r="D17" s="346"/>
      <c r="E17" s="407"/>
      <c r="F17" s="414"/>
      <c r="G17" s="394"/>
      <c r="H17" s="416"/>
    </row>
    <row r="18" spans="2:8" s="417" customFormat="1" ht="18.75">
      <c r="B18" s="412"/>
      <c r="C18" s="409"/>
      <c r="D18" s="346"/>
      <c r="E18" s="407"/>
      <c r="F18" s="414"/>
      <c r="G18" s="394"/>
      <c r="H18" s="416"/>
    </row>
    <row r="19" spans="2:8" s="417" customFormat="1" ht="18.75">
      <c r="B19" s="412"/>
      <c r="C19" s="409"/>
      <c r="D19" s="346"/>
      <c r="E19" s="407"/>
      <c r="F19" s="414"/>
      <c r="G19" s="394"/>
      <c r="H19" s="416"/>
    </row>
    <row r="20" spans="2:8" s="417" customFormat="1" ht="18.75">
      <c r="B20" s="412"/>
      <c r="C20" s="409"/>
      <c r="D20" s="346"/>
      <c r="E20" s="407"/>
      <c r="F20" s="414"/>
      <c r="G20" s="394"/>
      <c r="H20" s="416"/>
    </row>
    <row r="21" spans="2:8" s="417" customFormat="1" ht="18.75">
      <c r="B21" s="412"/>
      <c r="C21" s="409"/>
      <c r="D21" s="343"/>
      <c r="E21" s="407"/>
      <c r="F21" s="414"/>
      <c r="G21" s="394"/>
      <c r="H21" s="416"/>
    </row>
    <row r="22" spans="2:8" s="417" customFormat="1" ht="18.75">
      <c r="B22" s="412"/>
      <c r="C22" s="409"/>
      <c r="D22" s="343"/>
      <c r="E22" s="407"/>
      <c r="F22" s="414"/>
      <c r="G22" s="394"/>
      <c r="H22" s="416"/>
    </row>
    <row r="23" spans="2:8" s="417" customFormat="1" ht="18.75">
      <c r="B23" s="412"/>
      <c r="C23" s="409"/>
      <c r="D23" s="343"/>
      <c r="E23" s="407"/>
      <c r="F23" s="414"/>
      <c r="G23" s="394"/>
      <c r="H23" s="416"/>
    </row>
    <row r="24" spans="2:8" s="417" customFormat="1" ht="18.75">
      <c r="B24" s="412"/>
      <c r="C24" s="409"/>
      <c r="D24" s="343"/>
      <c r="E24" s="407"/>
      <c r="F24" s="414"/>
      <c r="G24" s="394"/>
      <c r="H24" s="416"/>
    </row>
    <row r="25" spans="2:8" s="417" customFormat="1" ht="18.75">
      <c r="B25" s="412"/>
      <c r="C25" s="409"/>
      <c r="D25" s="343"/>
      <c r="E25" s="407"/>
      <c r="F25" s="414"/>
      <c r="G25" s="394"/>
      <c r="H25" s="416"/>
    </row>
    <row r="26" spans="2:8" s="417" customFormat="1" ht="18.75">
      <c r="B26" s="412"/>
      <c r="C26" s="409"/>
      <c r="D26" s="343"/>
      <c r="E26" s="407"/>
      <c r="F26" s="414"/>
      <c r="G26" s="394"/>
      <c r="H26" s="416"/>
    </row>
    <row r="27" spans="2:8" s="417" customFormat="1" ht="18.75">
      <c r="B27" s="412"/>
      <c r="C27" s="409"/>
      <c r="D27" s="343"/>
      <c r="E27" s="407"/>
      <c r="F27" s="414"/>
      <c r="G27" s="394"/>
      <c r="H27" s="416"/>
    </row>
    <row r="28" spans="2:8" s="417" customFormat="1" ht="18.75">
      <c r="B28" s="412"/>
      <c r="E28" s="407"/>
      <c r="F28" s="414"/>
      <c r="G28" s="394"/>
      <c r="H28" s="416"/>
    </row>
    <row r="29" spans="2:8" s="417" customFormat="1" ht="18.75">
      <c r="B29" s="412"/>
      <c r="C29" s="409"/>
      <c r="D29" s="343"/>
      <c r="E29" s="407"/>
      <c r="F29" s="414"/>
      <c r="G29" s="394"/>
      <c r="H29" s="416"/>
    </row>
    <row r="30" spans="2:8" s="417" customFormat="1" ht="18.75">
      <c r="B30" s="395" t="s">
        <v>373</v>
      </c>
      <c r="C30" s="409"/>
      <c r="D30" s="343"/>
      <c r="E30" s="407"/>
      <c r="F30" s="418"/>
      <c r="G30" s="394"/>
      <c r="H30" s="416"/>
    </row>
    <row r="31" spans="2:6" ht="18.75">
      <c r="B31" s="419"/>
      <c r="C31" s="419"/>
      <c r="E31" s="407"/>
      <c r="F31" s="418"/>
    </row>
    <row r="32" spans="2:10" ht="18.75">
      <c r="B32" s="395" t="s">
        <v>463</v>
      </c>
      <c r="E32" s="407"/>
      <c r="F32" s="420"/>
      <c r="J32" s="343"/>
    </row>
    <row r="33" spans="2:6" ht="18.75">
      <c r="B33" s="394" t="s">
        <v>110</v>
      </c>
      <c r="E33" s="407"/>
      <c r="F33" s="420"/>
    </row>
    <row r="34" spans="5:10" ht="18.75">
      <c r="E34" s="407"/>
      <c r="F34" s="420"/>
      <c r="J34" s="421"/>
    </row>
    <row r="35" spans="2:6" ht="18.75">
      <c r="B35" s="394" t="s">
        <v>636</v>
      </c>
      <c r="D35" s="422"/>
      <c r="E35" s="407"/>
      <c r="F35" s="79">
        <f>SUM(F12:F29)</f>
        <v>0</v>
      </c>
    </row>
    <row r="36" spans="5:7" ht="18" customHeight="1">
      <c r="E36" s="423"/>
      <c r="F36" s="404"/>
      <c r="G36" s="391"/>
    </row>
    <row r="37" spans="2:6" ht="21" customHeight="1">
      <c r="B37" s="398" t="s">
        <v>50</v>
      </c>
      <c r="C37" s="398"/>
      <c r="D37" s="424"/>
      <c r="E37" s="405" t="s">
        <v>52</v>
      </c>
      <c r="F37" s="393"/>
    </row>
    <row r="38" spans="2:10" ht="18.75">
      <c r="B38" s="425" t="s">
        <v>402</v>
      </c>
      <c r="C38" s="425"/>
      <c r="D38" s="344"/>
      <c r="E38" s="407" t="s">
        <v>596</v>
      </c>
      <c r="F38" s="393"/>
      <c r="J38" s="343"/>
    </row>
    <row r="39" spans="2:10" ht="18.75">
      <c r="B39" s="425" t="s">
        <v>417</v>
      </c>
      <c r="C39" s="425"/>
      <c r="D39" s="344"/>
      <c r="E39" s="407" t="s">
        <v>473</v>
      </c>
      <c r="F39" s="393"/>
      <c r="J39" s="421"/>
    </row>
    <row r="40" spans="2:6" ht="18.75">
      <c r="B40" s="425" t="s">
        <v>418</v>
      </c>
      <c r="C40" s="425"/>
      <c r="D40" s="344"/>
      <c r="E40" s="407" t="s">
        <v>595</v>
      </c>
      <c r="F40" s="393"/>
    </row>
    <row r="41" spans="2:6" ht="18.75">
      <c r="B41" s="425" t="s">
        <v>629</v>
      </c>
      <c r="C41" s="425"/>
      <c r="D41" s="344"/>
      <c r="E41" s="407" t="str">
        <f>B41</f>
        <v>วันที่    31  มกราคม  2557</v>
      </c>
      <c r="F41" s="393"/>
    </row>
    <row r="42" spans="2:7" ht="18.75">
      <c r="B42" s="391"/>
      <c r="C42" s="391"/>
      <c r="D42" s="392"/>
      <c r="E42" s="423"/>
      <c r="F42" s="404"/>
      <c r="G42" s="391"/>
    </row>
    <row r="208" ht="18.75">
      <c r="M208" s="394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8"/>
  <sheetViews>
    <sheetView zoomScalePageLayoutView="0" workbookViewId="0" topLeftCell="A6">
      <selection activeCell="H29" sqref="H29"/>
    </sheetView>
  </sheetViews>
  <sheetFormatPr defaultColWidth="9.00390625" defaultRowHeight="21.75"/>
  <cols>
    <col min="1" max="1" width="2.421875" style="394" customWidth="1"/>
    <col min="2" max="2" width="18.7109375" style="394" customWidth="1"/>
    <col min="3" max="3" width="20.8515625" style="394" customWidth="1"/>
    <col min="4" max="4" width="14.28125" style="343" customWidth="1"/>
    <col min="5" max="5" width="16.00390625" style="394" customWidth="1"/>
    <col min="6" max="6" width="18.7109375" style="402" customWidth="1"/>
    <col min="7" max="7" width="11.28125" style="394" customWidth="1"/>
    <col min="8" max="8" width="9.57421875" style="343" bestFit="1" customWidth="1"/>
    <col min="9" max="9" width="9.00390625" style="394" customWidth="1"/>
    <col min="10" max="10" width="17.8515625" style="394" customWidth="1"/>
    <col min="11" max="16384" width="9.00390625" style="394" customWidth="1"/>
  </cols>
  <sheetData>
    <row r="1" spans="2:6" ht="10.5" customHeight="1">
      <c r="B1" s="391"/>
      <c r="C1" s="391"/>
      <c r="D1" s="392"/>
      <c r="E1" s="391"/>
      <c r="F1" s="393"/>
    </row>
    <row r="2" spans="2:7" ht="25.5" customHeight="1">
      <c r="B2" s="395" t="s">
        <v>95</v>
      </c>
      <c r="C2" s="395"/>
      <c r="D2" s="396"/>
      <c r="F2" s="397"/>
      <c r="G2" s="398"/>
    </row>
    <row r="3" spans="4:6" ht="18.75">
      <c r="D3" s="399" t="s">
        <v>96</v>
      </c>
      <c r="E3" s="395"/>
      <c r="F3" s="400"/>
    </row>
    <row r="4" spans="2:4" ht="21.75" customHeight="1">
      <c r="B4" s="395" t="s">
        <v>309</v>
      </c>
      <c r="C4" s="395"/>
      <c r="D4" s="401"/>
    </row>
    <row r="5" spans="4:6" ht="21" customHeight="1">
      <c r="D5" s="399" t="s">
        <v>97</v>
      </c>
      <c r="E5" s="395"/>
      <c r="F5" s="400"/>
    </row>
    <row r="6" spans="2:7" ht="6" customHeight="1">
      <c r="B6" s="391"/>
      <c r="C6" s="391"/>
      <c r="D6" s="403"/>
      <c r="E6" s="391"/>
      <c r="F6" s="404"/>
      <c r="G6" s="391"/>
    </row>
    <row r="7" spans="2:6" ht="23.25" customHeight="1">
      <c r="B7" s="394" t="s">
        <v>635</v>
      </c>
      <c r="E7" s="405"/>
      <c r="F7" s="406">
        <v>4390403.44</v>
      </c>
    </row>
    <row r="8" spans="2:6" ht="25.5" customHeight="1">
      <c r="B8" s="395" t="s">
        <v>462</v>
      </c>
      <c r="E8" s="407"/>
      <c r="F8" s="408">
        <v>5000</v>
      </c>
    </row>
    <row r="9" spans="2:6" ht="21.75" customHeight="1">
      <c r="B9" s="409" t="s">
        <v>345</v>
      </c>
      <c r="C9" s="410" t="s">
        <v>48</v>
      </c>
      <c r="D9" s="411" t="s">
        <v>3</v>
      </c>
      <c r="E9" s="407"/>
      <c r="F9" s="408"/>
    </row>
    <row r="10" spans="2:6" ht="21.75" customHeight="1">
      <c r="B10" s="412"/>
      <c r="C10" s="413"/>
      <c r="E10" s="407"/>
      <c r="F10" s="414"/>
    </row>
    <row r="11" spans="2:6" ht="18.75">
      <c r="B11" s="395" t="s">
        <v>49</v>
      </c>
      <c r="E11" s="407"/>
      <c r="F11" s="408"/>
    </row>
    <row r="12" spans="2:6" ht="18.75">
      <c r="B12" s="410" t="s">
        <v>9</v>
      </c>
      <c r="C12" s="410" t="s">
        <v>2</v>
      </c>
      <c r="D12" s="415" t="s">
        <v>3</v>
      </c>
      <c r="E12" s="407"/>
      <c r="F12" s="408"/>
    </row>
    <row r="13" spans="2:6" ht="18.75">
      <c r="B13" s="412"/>
      <c r="C13" s="409"/>
      <c r="D13" s="346"/>
      <c r="E13" s="407"/>
      <c r="F13" s="414"/>
    </row>
    <row r="14" spans="2:6" ht="18.75">
      <c r="B14" s="412"/>
      <c r="C14" s="409"/>
      <c r="D14" s="346"/>
      <c r="E14" s="407"/>
      <c r="F14" s="414"/>
    </row>
    <row r="15" spans="2:8" s="417" customFormat="1" ht="18.75">
      <c r="B15" s="412"/>
      <c r="C15" s="413"/>
      <c r="D15" s="343"/>
      <c r="E15" s="407"/>
      <c r="F15" s="414"/>
      <c r="G15" s="394"/>
      <c r="H15" s="416"/>
    </row>
    <row r="16" spans="2:8" s="417" customFormat="1" ht="18.75">
      <c r="B16" s="412"/>
      <c r="C16" s="409"/>
      <c r="D16" s="346"/>
      <c r="E16" s="407"/>
      <c r="F16" s="414"/>
      <c r="G16" s="394"/>
      <c r="H16" s="416"/>
    </row>
    <row r="17" spans="2:8" s="417" customFormat="1" ht="18.75">
      <c r="B17" s="412"/>
      <c r="C17" s="409"/>
      <c r="D17" s="346"/>
      <c r="E17" s="407"/>
      <c r="F17" s="414"/>
      <c r="G17" s="394"/>
      <c r="H17" s="416"/>
    </row>
    <row r="18" spans="2:8" s="417" customFormat="1" ht="18.75">
      <c r="B18" s="412"/>
      <c r="C18" s="409"/>
      <c r="D18" s="346"/>
      <c r="E18" s="407"/>
      <c r="F18" s="414"/>
      <c r="G18" s="394"/>
      <c r="H18" s="416"/>
    </row>
    <row r="19" spans="2:8" s="417" customFormat="1" ht="18.75">
      <c r="B19" s="412"/>
      <c r="C19" s="409"/>
      <c r="D19" s="346"/>
      <c r="E19" s="407"/>
      <c r="F19" s="414"/>
      <c r="G19" s="394"/>
      <c r="H19" s="416"/>
    </row>
    <row r="20" spans="2:8" s="417" customFormat="1" ht="18.75">
      <c r="B20" s="412"/>
      <c r="C20" s="409"/>
      <c r="D20" s="346"/>
      <c r="E20" s="407"/>
      <c r="F20" s="414"/>
      <c r="G20" s="394"/>
      <c r="H20" s="416"/>
    </row>
    <row r="21" spans="2:8" s="417" customFormat="1" ht="18.75">
      <c r="B21" s="412"/>
      <c r="C21" s="409"/>
      <c r="D21" s="343"/>
      <c r="E21" s="407"/>
      <c r="F21" s="414"/>
      <c r="G21" s="394"/>
      <c r="H21" s="416"/>
    </row>
    <row r="22" spans="2:8" s="417" customFormat="1" ht="18.75">
      <c r="B22" s="412"/>
      <c r="C22" s="409"/>
      <c r="D22" s="343"/>
      <c r="E22" s="407"/>
      <c r="F22" s="414"/>
      <c r="G22" s="394"/>
      <c r="H22" s="416"/>
    </row>
    <row r="23" spans="2:8" s="417" customFormat="1" ht="18.75">
      <c r="B23" s="412"/>
      <c r="C23" s="409"/>
      <c r="D23" s="343"/>
      <c r="E23" s="407"/>
      <c r="F23" s="414"/>
      <c r="G23" s="394"/>
      <c r="H23" s="416"/>
    </row>
    <row r="24" spans="2:8" s="417" customFormat="1" ht="18.75">
      <c r="B24" s="412"/>
      <c r="C24" s="409"/>
      <c r="D24" s="343"/>
      <c r="E24" s="407"/>
      <c r="F24" s="414"/>
      <c r="G24" s="394"/>
      <c r="H24" s="416"/>
    </row>
    <row r="25" spans="2:8" s="417" customFormat="1" ht="18.75">
      <c r="B25" s="412"/>
      <c r="C25" s="409"/>
      <c r="D25" s="343"/>
      <c r="E25" s="407"/>
      <c r="F25" s="414"/>
      <c r="G25" s="394"/>
      <c r="H25" s="416"/>
    </row>
    <row r="26" spans="2:8" s="417" customFormat="1" ht="18.75">
      <c r="B26" s="412"/>
      <c r="C26" s="409"/>
      <c r="D26" s="343"/>
      <c r="E26" s="407"/>
      <c r="F26" s="414"/>
      <c r="G26" s="394"/>
      <c r="H26" s="416"/>
    </row>
    <row r="27" spans="2:8" s="417" customFormat="1" ht="18.75">
      <c r="B27" s="412"/>
      <c r="C27" s="409"/>
      <c r="D27" s="343"/>
      <c r="E27" s="407"/>
      <c r="F27" s="414"/>
      <c r="G27" s="394"/>
      <c r="H27" s="416"/>
    </row>
    <row r="28" spans="2:8" s="417" customFormat="1" ht="18.75">
      <c r="B28" s="412"/>
      <c r="E28" s="407"/>
      <c r="F28" s="414"/>
      <c r="G28" s="394"/>
      <c r="H28" s="416"/>
    </row>
    <row r="29" spans="2:8" s="417" customFormat="1" ht="18.75">
      <c r="B29" s="412"/>
      <c r="C29" s="409"/>
      <c r="D29" s="343"/>
      <c r="E29" s="407"/>
      <c r="F29" s="414"/>
      <c r="G29" s="394"/>
      <c r="H29" s="416"/>
    </row>
    <row r="30" spans="2:8" s="417" customFormat="1" ht="18.75">
      <c r="B30" s="395" t="s">
        <v>373</v>
      </c>
      <c r="C30" s="409"/>
      <c r="D30" s="343"/>
      <c r="E30" s="407"/>
      <c r="F30" s="418"/>
      <c r="G30" s="394"/>
      <c r="H30" s="416"/>
    </row>
    <row r="31" spans="2:6" ht="18.75">
      <c r="B31" s="419"/>
      <c r="C31" s="419"/>
      <c r="E31" s="407"/>
      <c r="F31" s="418"/>
    </row>
    <row r="32" spans="2:10" ht="18.75">
      <c r="B32" s="395" t="s">
        <v>463</v>
      </c>
      <c r="E32" s="407"/>
      <c r="F32" s="420"/>
      <c r="J32" s="343"/>
    </row>
    <row r="33" spans="2:6" ht="18.75">
      <c r="B33" s="394" t="s">
        <v>110</v>
      </c>
      <c r="E33" s="407"/>
      <c r="F33" s="420">
        <v>0.05</v>
      </c>
    </row>
    <row r="34" spans="5:10" ht="18.75">
      <c r="E34" s="407"/>
      <c r="F34" s="420"/>
      <c r="J34" s="421"/>
    </row>
    <row r="35" spans="2:6" ht="18.75">
      <c r="B35" s="394" t="s">
        <v>633</v>
      </c>
      <c r="D35" s="422"/>
      <c r="E35" s="407"/>
      <c r="F35" s="79">
        <f>F7+SUM(F8:F29)+F33</f>
        <v>4395403.49</v>
      </c>
    </row>
    <row r="36" spans="5:7" ht="18" customHeight="1">
      <c r="E36" s="423"/>
      <c r="F36" s="404"/>
      <c r="G36" s="391"/>
    </row>
    <row r="37" spans="2:6" ht="21" customHeight="1">
      <c r="B37" s="398" t="s">
        <v>50</v>
      </c>
      <c r="C37" s="398"/>
      <c r="D37" s="424"/>
      <c r="E37" s="405" t="s">
        <v>52</v>
      </c>
      <c r="F37" s="393"/>
    </row>
    <row r="38" spans="2:10" ht="18.75">
      <c r="B38" s="425" t="s">
        <v>402</v>
      </c>
      <c r="C38" s="425"/>
      <c r="D38" s="344"/>
      <c r="E38" s="407" t="s">
        <v>596</v>
      </c>
      <c r="F38" s="393"/>
      <c r="J38" s="343"/>
    </row>
    <row r="39" spans="2:10" ht="18.75">
      <c r="B39" s="425" t="s">
        <v>417</v>
      </c>
      <c r="C39" s="425"/>
      <c r="D39" s="344"/>
      <c r="E39" s="407" t="s">
        <v>473</v>
      </c>
      <c r="F39" s="393"/>
      <c r="J39" s="421"/>
    </row>
    <row r="40" spans="2:6" ht="18.75">
      <c r="B40" s="425" t="s">
        <v>418</v>
      </c>
      <c r="C40" s="425"/>
      <c r="D40" s="344"/>
      <c r="E40" s="407" t="s">
        <v>595</v>
      </c>
      <c r="F40" s="393"/>
    </row>
    <row r="41" spans="2:6" ht="18.75">
      <c r="B41" s="425" t="s">
        <v>637</v>
      </c>
      <c r="C41" s="425"/>
      <c r="D41" s="344"/>
      <c r="E41" s="407" t="str">
        <f>B41</f>
        <v>วันที่     31  มกราคม  2557</v>
      </c>
      <c r="F41" s="393"/>
    </row>
    <row r="42" spans="2:7" ht="18.75">
      <c r="B42" s="391"/>
      <c r="C42" s="391"/>
      <c r="D42" s="392"/>
      <c r="E42" s="423"/>
      <c r="F42" s="404"/>
      <c r="G42" s="391"/>
    </row>
    <row r="208" ht="18.75">
      <c r="M208" s="394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25">
      <selection activeCell="H42" sqref="H42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5" customWidth="1"/>
    <col min="9" max="9" width="12.140625" style="24" customWidth="1"/>
    <col min="10" max="16384" width="9.140625" style="24" customWidth="1"/>
  </cols>
  <sheetData>
    <row r="1" spans="1:9" ht="21">
      <c r="A1" s="546" t="s">
        <v>80</v>
      </c>
      <c r="B1" s="546"/>
      <c r="C1" s="546"/>
      <c r="D1" s="546"/>
      <c r="E1" s="546"/>
      <c r="F1" s="546"/>
      <c r="G1" s="546"/>
      <c r="H1" s="546"/>
      <c r="I1" s="546"/>
    </row>
    <row r="2" spans="1:9" ht="21">
      <c r="A2" s="546" t="s">
        <v>546</v>
      </c>
      <c r="B2" s="546"/>
      <c r="C2" s="546"/>
      <c r="D2" s="546"/>
      <c r="E2" s="546"/>
      <c r="F2" s="546"/>
      <c r="G2" s="546"/>
      <c r="H2" s="546"/>
      <c r="I2" s="546"/>
    </row>
    <row r="3" spans="1:9" ht="21">
      <c r="A3" s="546" t="s">
        <v>512</v>
      </c>
      <c r="B3" s="546"/>
      <c r="C3" s="546"/>
      <c r="D3" s="546"/>
      <c r="E3" s="546"/>
      <c r="F3" s="546"/>
      <c r="G3" s="546"/>
      <c r="H3" s="546"/>
      <c r="I3" s="546"/>
    </row>
    <row r="4" ht="14.25" customHeight="1"/>
    <row r="5" spans="1:9" ht="21">
      <c r="A5" s="567" t="s">
        <v>547</v>
      </c>
      <c r="B5" s="567" t="s">
        <v>548</v>
      </c>
      <c r="C5" s="569" t="s">
        <v>549</v>
      </c>
      <c r="D5" s="569"/>
      <c r="E5" s="569" t="s">
        <v>550</v>
      </c>
      <c r="F5" s="569"/>
      <c r="G5" s="569" t="s">
        <v>551</v>
      </c>
      <c r="H5" s="569"/>
      <c r="I5" s="567" t="s">
        <v>117</v>
      </c>
    </row>
    <row r="6" spans="1:9" ht="21">
      <c r="A6" s="568"/>
      <c r="B6" s="568"/>
      <c r="C6" s="460" t="s">
        <v>3</v>
      </c>
      <c r="D6" s="460" t="s">
        <v>552</v>
      </c>
      <c r="E6" s="460" t="s">
        <v>3</v>
      </c>
      <c r="F6" s="460" t="s">
        <v>552</v>
      </c>
      <c r="G6" s="460" t="s">
        <v>3</v>
      </c>
      <c r="H6" s="460" t="s">
        <v>552</v>
      </c>
      <c r="I6" s="568"/>
    </row>
    <row r="7" spans="1:9" ht="21">
      <c r="A7" s="297"/>
      <c r="B7" s="297" t="s">
        <v>553</v>
      </c>
      <c r="C7" s="299"/>
      <c r="D7" s="299"/>
      <c r="E7" s="299"/>
      <c r="F7" s="299"/>
      <c r="G7" s="299"/>
      <c r="H7" s="299"/>
      <c r="I7" s="298"/>
    </row>
    <row r="8" spans="1:9" ht="21">
      <c r="A8" s="297">
        <v>1</v>
      </c>
      <c r="B8" s="298" t="s">
        <v>554</v>
      </c>
      <c r="C8" s="299">
        <v>0</v>
      </c>
      <c r="D8" s="299">
        <v>0</v>
      </c>
      <c r="E8" s="299">
        <v>37</v>
      </c>
      <c r="F8" s="299">
        <v>0</v>
      </c>
      <c r="G8" s="299">
        <v>0</v>
      </c>
      <c r="H8" s="299">
        <v>0</v>
      </c>
      <c r="I8" s="298"/>
    </row>
    <row r="9" spans="1:9" ht="21">
      <c r="A9" s="297">
        <v>2</v>
      </c>
      <c r="B9" s="298" t="s">
        <v>555</v>
      </c>
      <c r="C9" s="299">
        <v>0</v>
      </c>
      <c r="D9" s="299">
        <v>0</v>
      </c>
      <c r="E9" s="299">
        <v>34</v>
      </c>
      <c r="F9" s="299">
        <v>0</v>
      </c>
      <c r="G9" s="299">
        <v>0</v>
      </c>
      <c r="H9" s="299">
        <v>0</v>
      </c>
      <c r="I9" s="298"/>
    </row>
    <row r="10" spans="1:9" ht="21">
      <c r="A10" s="297">
        <v>3</v>
      </c>
      <c r="B10" s="298" t="s">
        <v>556</v>
      </c>
      <c r="C10" s="299">
        <v>0</v>
      </c>
      <c r="D10" s="299">
        <v>0</v>
      </c>
      <c r="E10" s="299">
        <v>8</v>
      </c>
      <c r="F10" s="299">
        <v>0</v>
      </c>
      <c r="G10" s="299">
        <v>0</v>
      </c>
      <c r="H10" s="299">
        <v>0</v>
      </c>
      <c r="I10" s="298"/>
    </row>
    <row r="11" spans="1:9" ht="21">
      <c r="A11" s="297"/>
      <c r="B11" s="297" t="s">
        <v>557</v>
      </c>
      <c r="C11" s="299"/>
      <c r="D11" s="299"/>
      <c r="E11" s="299"/>
      <c r="F11" s="299"/>
      <c r="G11" s="299"/>
      <c r="H11" s="299"/>
      <c r="I11" s="298"/>
    </row>
    <row r="12" spans="1:9" ht="21">
      <c r="A12" s="297">
        <v>4</v>
      </c>
      <c r="B12" s="298" t="s">
        <v>558</v>
      </c>
      <c r="C12" s="299">
        <v>0</v>
      </c>
      <c r="D12" s="299">
        <v>0</v>
      </c>
      <c r="E12" s="299">
        <v>42</v>
      </c>
      <c r="F12" s="299">
        <v>0</v>
      </c>
      <c r="G12" s="299">
        <v>0</v>
      </c>
      <c r="H12" s="299">
        <v>0</v>
      </c>
      <c r="I12" s="298"/>
    </row>
    <row r="13" spans="1:9" ht="21">
      <c r="A13" s="297">
        <v>5</v>
      </c>
      <c r="B13" s="298" t="s">
        <v>559</v>
      </c>
      <c r="C13" s="299">
        <v>0</v>
      </c>
      <c r="D13" s="299">
        <v>0</v>
      </c>
      <c r="E13" s="299">
        <v>266</v>
      </c>
      <c r="F13" s="299">
        <v>0</v>
      </c>
      <c r="G13" s="299">
        <v>0</v>
      </c>
      <c r="H13" s="299">
        <v>0</v>
      </c>
      <c r="I13" s="298"/>
    </row>
    <row r="14" spans="1:9" ht="21">
      <c r="A14" s="297">
        <v>6</v>
      </c>
      <c r="B14" s="298" t="s">
        <v>560</v>
      </c>
      <c r="C14" s="299">
        <v>0</v>
      </c>
      <c r="D14" s="299">
        <v>0</v>
      </c>
      <c r="E14" s="299">
        <v>62</v>
      </c>
      <c r="F14" s="299">
        <v>0</v>
      </c>
      <c r="G14" s="299">
        <v>0</v>
      </c>
      <c r="H14" s="299">
        <v>0</v>
      </c>
      <c r="I14" s="298"/>
    </row>
    <row r="15" spans="1:9" ht="21">
      <c r="A15" s="297"/>
      <c r="B15" s="297" t="s">
        <v>561</v>
      </c>
      <c r="C15" s="299"/>
      <c r="D15" s="299"/>
      <c r="E15" s="299"/>
      <c r="F15" s="299"/>
      <c r="G15" s="299"/>
      <c r="H15" s="299"/>
      <c r="I15" s="298"/>
    </row>
    <row r="16" spans="1:9" ht="21">
      <c r="A16" s="297">
        <v>7</v>
      </c>
      <c r="B16" s="298" t="s">
        <v>562</v>
      </c>
      <c r="C16" s="299">
        <v>0</v>
      </c>
      <c r="D16" s="299">
        <v>0</v>
      </c>
      <c r="E16" s="299">
        <v>9</v>
      </c>
      <c r="F16" s="299">
        <v>0</v>
      </c>
      <c r="G16" s="299">
        <v>0</v>
      </c>
      <c r="H16" s="299">
        <v>0</v>
      </c>
      <c r="I16" s="298"/>
    </row>
    <row r="17" spans="1:9" ht="21">
      <c r="A17" s="297">
        <v>8</v>
      </c>
      <c r="B17" s="298" t="s">
        <v>563</v>
      </c>
      <c r="C17" s="299">
        <v>0</v>
      </c>
      <c r="D17" s="299">
        <v>0</v>
      </c>
      <c r="E17" s="299">
        <v>59</v>
      </c>
      <c r="F17" s="299">
        <v>0</v>
      </c>
      <c r="G17" s="299">
        <v>0</v>
      </c>
      <c r="H17" s="299">
        <v>0</v>
      </c>
      <c r="I17" s="298"/>
    </row>
    <row r="18" spans="1:9" ht="21">
      <c r="A18" s="297"/>
      <c r="B18" s="297" t="s">
        <v>564</v>
      </c>
      <c r="C18" s="299"/>
      <c r="D18" s="299"/>
      <c r="E18" s="299"/>
      <c r="F18" s="299"/>
      <c r="G18" s="299"/>
      <c r="H18" s="299"/>
      <c r="I18" s="298"/>
    </row>
    <row r="19" spans="1:9" ht="21">
      <c r="A19" s="297">
        <v>9</v>
      </c>
      <c r="B19" s="298" t="s">
        <v>565</v>
      </c>
      <c r="C19" s="299">
        <v>0</v>
      </c>
      <c r="D19" s="299">
        <v>0</v>
      </c>
      <c r="E19" s="299">
        <v>61</v>
      </c>
      <c r="F19" s="299">
        <v>0</v>
      </c>
      <c r="G19" s="299">
        <v>0</v>
      </c>
      <c r="H19" s="299">
        <v>0</v>
      </c>
      <c r="I19" s="298"/>
    </row>
    <row r="20" spans="1:9" ht="21">
      <c r="A20" s="297">
        <v>10</v>
      </c>
      <c r="B20" s="298" t="s">
        <v>565</v>
      </c>
      <c r="C20" s="299">
        <v>0</v>
      </c>
      <c r="D20" s="299">
        <v>0</v>
      </c>
      <c r="E20" s="299">
        <v>69</v>
      </c>
      <c r="F20" s="299">
        <v>0</v>
      </c>
      <c r="G20" s="299">
        <v>0</v>
      </c>
      <c r="H20" s="299">
        <v>0</v>
      </c>
      <c r="I20" s="298"/>
    </row>
    <row r="21" spans="1:9" ht="21">
      <c r="A21" s="297"/>
      <c r="B21" s="297" t="s">
        <v>566</v>
      </c>
      <c r="C21" s="299"/>
      <c r="D21" s="299"/>
      <c r="E21" s="299"/>
      <c r="F21" s="299"/>
      <c r="G21" s="299"/>
      <c r="H21" s="299"/>
      <c r="I21" s="298"/>
    </row>
    <row r="22" spans="1:9" ht="21">
      <c r="A22" s="297">
        <v>11</v>
      </c>
      <c r="B22" s="298" t="s">
        <v>567</v>
      </c>
      <c r="C22" s="299">
        <v>0</v>
      </c>
      <c r="D22" s="299">
        <v>0</v>
      </c>
      <c r="E22" s="299">
        <v>14</v>
      </c>
      <c r="F22" s="299">
        <v>0</v>
      </c>
      <c r="G22" s="299">
        <v>0</v>
      </c>
      <c r="H22" s="299">
        <v>0</v>
      </c>
      <c r="I22" s="298"/>
    </row>
    <row r="23" spans="1:9" ht="21">
      <c r="A23" s="297">
        <v>12</v>
      </c>
      <c r="B23" s="298" t="s">
        <v>568</v>
      </c>
      <c r="C23" s="299">
        <v>0</v>
      </c>
      <c r="D23" s="299">
        <v>0</v>
      </c>
      <c r="E23" s="299">
        <v>109</v>
      </c>
      <c r="F23" s="299">
        <v>0</v>
      </c>
      <c r="G23" s="299">
        <v>0</v>
      </c>
      <c r="H23" s="299">
        <v>0</v>
      </c>
      <c r="I23" s="298"/>
    </row>
    <row r="24" spans="1:9" ht="21">
      <c r="A24" s="297">
        <v>13</v>
      </c>
      <c r="B24" s="298" t="s">
        <v>569</v>
      </c>
      <c r="C24" s="299">
        <v>0</v>
      </c>
      <c r="D24" s="299">
        <v>0</v>
      </c>
      <c r="E24" s="299">
        <v>2</v>
      </c>
      <c r="F24" s="299">
        <v>0</v>
      </c>
      <c r="G24" s="299">
        <v>0</v>
      </c>
      <c r="H24" s="299">
        <v>0</v>
      </c>
      <c r="I24" s="298"/>
    </row>
    <row r="25" spans="1:9" ht="21">
      <c r="A25" s="297">
        <v>14</v>
      </c>
      <c r="B25" s="298" t="s">
        <v>570</v>
      </c>
      <c r="C25" s="299">
        <v>0</v>
      </c>
      <c r="D25" s="299">
        <v>0</v>
      </c>
      <c r="E25" s="299">
        <v>155</v>
      </c>
      <c r="F25" s="299">
        <v>0</v>
      </c>
      <c r="G25" s="299">
        <v>0</v>
      </c>
      <c r="H25" s="299">
        <v>0</v>
      </c>
      <c r="I25" s="298"/>
    </row>
    <row r="26" spans="1:9" ht="21">
      <c r="A26" s="297"/>
      <c r="B26" s="297" t="s">
        <v>571</v>
      </c>
      <c r="C26" s="299"/>
      <c r="D26" s="299"/>
      <c r="E26" s="299"/>
      <c r="F26" s="299"/>
      <c r="G26" s="299"/>
      <c r="H26" s="299"/>
      <c r="I26" s="298"/>
    </row>
    <row r="27" spans="1:9" ht="21">
      <c r="A27" s="297">
        <v>15</v>
      </c>
      <c r="B27" s="298" t="s">
        <v>572</v>
      </c>
      <c r="C27" s="299">
        <v>0</v>
      </c>
      <c r="D27" s="299">
        <v>0</v>
      </c>
      <c r="E27" s="299">
        <v>61</v>
      </c>
      <c r="F27" s="299">
        <v>0</v>
      </c>
      <c r="G27" s="299">
        <v>0</v>
      </c>
      <c r="H27" s="299">
        <v>0</v>
      </c>
      <c r="I27" s="298"/>
    </row>
    <row r="28" spans="1:9" ht="21">
      <c r="A28" s="297">
        <v>19</v>
      </c>
      <c r="B28" s="298" t="s">
        <v>573</v>
      </c>
      <c r="C28" s="299">
        <v>0</v>
      </c>
      <c r="D28" s="299">
        <v>0</v>
      </c>
      <c r="E28" s="299">
        <v>43</v>
      </c>
      <c r="F28" s="299">
        <v>0</v>
      </c>
      <c r="G28" s="299">
        <v>0</v>
      </c>
      <c r="H28" s="299">
        <v>0</v>
      </c>
      <c r="I28" s="298"/>
    </row>
    <row r="29" spans="1:9" ht="21">
      <c r="A29" s="297"/>
      <c r="B29" s="297" t="s">
        <v>574</v>
      </c>
      <c r="C29" s="299"/>
      <c r="D29" s="299"/>
      <c r="E29" s="299"/>
      <c r="F29" s="299"/>
      <c r="G29" s="299"/>
      <c r="H29" s="299"/>
      <c r="I29" s="298"/>
    </row>
    <row r="30" spans="1:9" ht="21">
      <c r="A30" s="297">
        <v>17</v>
      </c>
      <c r="B30" s="298" t="s">
        <v>575</v>
      </c>
      <c r="C30" s="299">
        <v>0</v>
      </c>
      <c r="D30" s="299">
        <v>0</v>
      </c>
      <c r="E30" s="299">
        <v>91</v>
      </c>
      <c r="F30" s="299">
        <v>0</v>
      </c>
      <c r="G30" s="299">
        <v>0</v>
      </c>
      <c r="H30" s="299">
        <v>0</v>
      </c>
      <c r="I30" s="298"/>
    </row>
    <row r="31" spans="1:9" ht="21">
      <c r="A31" s="566" t="s">
        <v>118</v>
      </c>
      <c r="B31" s="566"/>
      <c r="C31" s="461"/>
      <c r="D31" s="461"/>
      <c r="E31" s="461">
        <f>SUM(E8:E30)</f>
        <v>1122</v>
      </c>
      <c r="F31" s="461"/>
      <c r="G31" s="461"/>
      <c r="H31" s="461"/>
      <c r="I31" s="462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B1">
      <selection activeCell="F10" sqref="F10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304</v>
      </c>
      <c r="C4" s="22"/>
      <c r="D4" s="303"/>
    </row>
    <row r="5" spans="4:6" ht="21" customHeight="1">
      <c r="D5" s="65" t="s">
        <v>303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638</v>
      </c>
      <c r="E7" s="67"/>
      <c r="F7" s="68">
        <v>19595550.01</v>
      </c>
    </row>
    <row r="8" spans="2:6" ht="20.25" customHeight="1">
      <c r="B8" s="1" t="s">
        <v>301</v>
      </c>
      <c r="E8" s="9"/>
      <c r="F8" s="69"/>
    </row>
    <row r="9" spans="2:6" ht="18.75">
      <c r="B9" s="69" t="s">
        <v>464</v>
      </c>
      <c r="C9" s="70"/>
      <c r="D9" s="71" t="s">
        <v>3</v>
      </c>
      <c r="E9" s="9"/>
      <c r="F9" s="69"/>
    </row>
    <row r="10" spans="2:6" ht="23.25" customHeight="1">
      <c r="B10" s="75"/>
      <c r="E10" s="9"/>
      <c r="F10" s="73"/>
    </row>
    <row r="11" spans="2:6" ht="21" customHeight="1">
      <c r="B11" s="75"/>
      <c r="E11" s="9"/>
      <c r="F11" s="73"/>
    </row>
    <row r="12" spans="2:6" ht="21" customHeight="1">
      <c r="B12" s="75"/>
      <c r="E12" s="9"/>
      <c r="F12" s="73">
        <f aca="true" t="shared" si="0" ref="F12:F18">D12</f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69"/>
    </row>
    <row r="20" spans="2:8" s="304" customFormat="1" ht="18.75">
      <c r="B20" s="306"/>
      <c r="C20" s="69"/>
      <c r="D20" s="307"/>
      <c r="E20" s="308"/>
      <c r="F20" s="309"/>
      <c r="H20" s="307"/>
    </row>
    <row r="21" spans="2:6" ht="18.75">
      <c r="B21" s="1" t="s">
        <v>302</v>
      </c>
      <c r="E21" s="9"/>
      <c r="F21" s="69"/>
    </row>
    <row r="22" spans="2:6" ht="18.75">
      <c r="B22" s="1" t="s">
        <v>639</v>
      </c>
      <c r="E22" s="9"/>
      <c r="F22" s="79">
        <f>F7-F10-F11</f>
        <v>19595550.01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478</v>
      </c>
      <c r="F25" s="4"/>
    </row>
    <row r="26" spans="2:6" ht="18.75">
      <c r="B26" s="4" t="s">
        <v>421</v>
      </c>
      <c r="C26" s="4"/>
      <c r="D26" s="56"/>
      <c r="E26" s="9" t="s">
        <v>477</v>
      </c>
      <c r="F26" s="4"/>
    </row>
    <row r="27" spans="2:6" ht="18.75">
      <c r="B27" s="4" t="s">
        <v>418</v>
      </c>
      <c r="C27" s="4"/>
      <c r="D27" s="56"/>
      <c r="E27" s="9" t="s">
        <v>475</v>
      </c>
      <c r="F27" s="4"/>
    </row>
    <row r="28" spans="2:6" ht="18.75">
      <c r="B28" s="4" t="s">
        <v>640</v>
      </c>
      <c r="C28" s="4"/>
      <c r="D28" s="56"/>
      <c r="E28" s="9" t="str">
        <f>B28</f>
        <v>  วันที่   31  มกราคม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7"/>
  <sheetViews>
    <sheetView zoomScale="85" zoomScaleNormal="85" zoomScalePageLayoutView="0" workbookViewId="0" topLeftCell="A25">
      <selection activeCell="G16" sqref="G16"/>
    </sheetView>
  </sheetViews>
  <sheetFormatPr defaultColWidth="9.140625" defaultRowHeight="21.75"/>
  <cols>
    <col min="1" max="1" width="41.28125" style="347" customWidth="1"/>
    <col min="2" max="2" width="14.8515625" style="85" customWidth="1"/>
    <col min="3" max="3" width="12.28125" style="85" customWidth="1"/>
    <col min="4" max="4" width="14.140625" style="85" customWidth="1"/>
    <col min="5" max="5" width="12.57421875" style="85" customWidth="1"/>
    <col min="6" max="6" width="13.28125" style="347" customWidth="1"/>
    <col min="7" max="16384" width="9.140625" style="347" customWidth="1"/>
  </cols>
  <sheetData>
    <row r="1" spans="1:6" ht="21">
      <c r="A1" s="570" t="s">
        <v>80</v>
      </c>
      <c r="B1" s="570"/>
      <c r="C1" s="570"/>
      <c r="D1" s="570"/>
      <c r="E1" s="570"/>
      <c r="F1" s="570"/>
    </row>
    <row r="2" spans="1:6" ht="21">
      <c r="A2" s="570" t="s">
        <v>338</v>
      </c>
      <c r="B2" s="570"/>
      <c r="C2" s="570"/>
      <c r="D2" s="570"/>
      <c r="E2" s="570"/>
      <c r="F2" s="570"/>
    </row>
    <row r="3" spans="1:6" ht="21">
      <c r="A3" s="570" t="s">
        <v>543</v>
      </c>
      <c r="B3" s="570"/>
      <c r="C3" s="570"/>
      <c r="D3" s="570"/>
      <c r="E3" s="570"/>
      <c r="F3" s="570"/>
    </row>
    <row r="4" spans="2:5" ht="25.5" customHeight="1">
      <c r="B4" s="426" t="s">
        <v>641</v>
      </c>
      <c r="C4" s="426"/>
      <c r="D4" s="426"/>
      <c r="E4" s="426"/>
    </row>
    <row r="5" spans="1:6" ht="21">
      <c r="A5" s="571" t="s">
        <v>116</v>
      </c>
      <c r="B5" s="572" t="s">
        <v>3</v>
      </c>
      <c r="C5" s="572"/>
      <c r="D5" s="573" t="s">
        <v>299</v>
      </c>
      <c r="E5" s="573" t="s">
        <v>125</v>
      </c>
      <c r="F5" s="574" t="s">
        <v>117</v>
      </c>
    </row>
    <row r="6" spans="1:6" ht="21">
      <c r="A6" s="571"/>
      <c r="B6" s="449" t="s">
        <v>339</v>
      </c>
      <c r="C6" s="499" t="s">
        <v>340</v>
      </c>
      <c r="D6" s="573"/>
      <c r="E6" s="573"/>
      <c r="F6" s="574"/>
    </row>
    <row r="7" spans="1:6" ht="21">
      <c r="A7" s="427"/>
      <c r="B7" s="428"/>
      <c r="C7" s="429"/>
      <c r="D7" s="430"/>
      <c r="E7" s="431"/>
      <c r="F7" s="432"/>
    </row>
    <row r="8" spans="1:5" ht="21">
      <c r="A8" s="433" t="s">
        <v>437</v>
      </c>
      <c r="B8" s="434"/>
      <c r="C8" s="434"/>
      <c r="D8" s="435"/>
      <c r="E8" s="435"/>
    </row>
    <row r="9" spans="1:5" ht="21">
      <c r="A9" s="433" t="s">
        <v>518</v>
      </c>
      <c r="B9" s="434"/>
      <c r="C9" s="434"/>
      <c r="D9" s="435"/>
      <c r="E9" s="435"/>
    </row>
    <row r="10" spans="1:5" ht="21" customHeight="1">
      <c r="A10" s="436" t="s">
        <v>519</v>
      </c>
      <c r="B10" s="434">
        <v>19008</v>
      </c>
      <c r="C10" s="434"/>
      <c r="D10" s="435">
        <v>19008</v>
      </c>
      <c r="E10" s="435">
        <f>B10-D10</f>
        <v>0</v>
      </c>
    </row>
    <row r="11" spans="1:5" ht="21">
      <c r="A11" s="433"/>
      <c r="B11" s="434"/>
      <c r="C11" s="434"/>
      <c r="D11" s="435"/>
      <c r="E11" s="435"/>
    </row>
    <row r="12" spans="1:6" ht="21">
      <c r="A12" s="433" t="s">
        <v>438</v>
      </c>
      <c r="B12" s="434"/>
      <c r="C12" s="434"/>
      <c r="D12" s="435"/>
      <c r="E12" s="435"/>
      <c r="F12" s="437"/>
    </row>
    <row r="13" spans="1:6" ht="21">
      <c r="A13" s="438" t="s">
        <v>439</v>
      </c>
      <c r="B13" s="434">
        <v>14600</v>
      </c>
      <c r="C13" s="434"/>
      <c r="D13" s="435">
        <v>14600</v>
      </c>
      <c r="E13" s="435">
        <f>B13-D13</f>
        <v>0</v>
      </c>
      <c r="F13" s="439"/>
    </row>
    <row r="14" spans="1:6" ht="22.5" customHeight="1">
      <c r="A14" s="438" t="s">
        <v>520</v>
      </c>
      <c r="B14" s="434"/>
      <c r="C14" s="434"/>
      <c r="D14" s="435"/>
      <c r="E14" s="435"/>
      <c r="F14" s="439"/>
    </row>
    <row r="15" spans="1:6" ht="21">
      <c r="A15" s="438" t="s">
        <v>521</v>
      </c>
      <c r="B15" s="434">
        <v>65061.05</v>
      </c>
      <c r="C15" s="434"/>
      <c r="D15" s="435">
        <v>65061.05</v>
      </c>
      <c r="E15" s="435">
        <f>B15-D15</f>
        <v>0</v>
      </c>
      <c r="F15" s="437"/>
    </row>
    <row r="16" spans="1:6" ht="21">
      <c r="A16" s="438"/>
      <c r="B16" s="434"/>
      <c r="C16" s="440"/>
      <c r="D16" s="435"/>
      <c r="E16" s="435"/>
      <c r="F16" s="437"/>
    </row>
    <row r="17" spans="1:6" ht="21">
      <c r="A17" s="433" t="s">
        <v>522</v>
      </c>
      <c r="B17" s="434"/>
      <c r="C17" s="440"/>
      <c r="D17" s="435"/>
      <c r="E17" s="435"/>
      <c r="F17" s="437"/>
    </row>
    <row r="18" spans="1:6" ht="21">
      <c r="A18" s="438" t="s">
        <v>523</v>
      </c>
      <c r="B18" s="434"/>
      <c r="C18" s="440"/>
      <c r="D18" s="435"/>
      <c r="E18" s="435"/>
      <c r="F18" s="437"/>
    </row>
    <row r="19" spans="1:6" ht="21">
      <c r="A19" s="438" t="s">
        <v>524</v>
      </c>
      <c r="B19" s="434">
        <v>234.33</v>
      </c>
      <c r="C19" s="440"/>
      <c r="D19" s="435">
        <v>194.33</v>
      </c>
      <c r="E19" s="435">
        <f>B19-D19</f>
        <v>40</v>
      </c>
      <c r="F19" s="437"/>
    </row>
    <row r="20" spans="1:6" ht="21">
      <c r="A20" s="438" t="s">
        <v>525</v>
      </c>
      <c r="B20" s="434">
        <v>3531</v>
      </c>
      <c r="C20" s="440"/>
      <c r="D20" s="435">
        <v>3531</v>
      </c>
      <c r="E20" s="435">
        <f>B20-D20</f>
        <v>0</v>
      </c>
      <c r="F20" s="437"/>
    </row>
    <row r="21" spans="1:6" ht="21">
      <c r="A21" s="438"/>
      <c r="B21" s="434"/>
      <c r="C21" s="440"/>
      <c r="D21" s="435"/>
      <c r="E21" s="435"/>
      <c r="F21" s="437"/>
    </row>
    <row r="22" spans="1:6" ht="21">
      <c r="A22" s="433" t="s">
        <v>441</v>
      </c>
      <c r="B22" s="434"/>
      <c r="C22" s="440"/>
      <c r="D22" s="435"/>
      <c r="E22" s="435"/>
      <c r="F22" s="437"/>
    </row>
    <row r="23" spans="1:6" ht="21">
      <c r="A23" s="438" t="s">
        <v>526</v>
      </c>
      <c r="B23" s="434">
        <v>7370</v>
      </c>
      <c r="C23" s="440"/>
      <c r="D23" s="435">
        <v>7370</v>
      </c>
      <c r="E23" s="435">
        <f>B23-D23</f>
        <v>0</v>
      </c>
      <c r="F23" s="437"/>
    </row>
    <row r="24" spans="1:6" ht="21">
      <c r="A24" s="438" t="s">
        <v>527</v>
      </c>
      <c r="B24" s="434">
        <v>480</v>
      </c>
      <c r="C24" s="440"/>
      <c r="D24" s="435">
        <v>480</v>
      </c>
      <c r="E24" s="435">
        <f>B24-D24</f>
        <v>0</v>
      </c>
      <c r="F24" s="437"/>
    </row>
    <row r="25" spans="1:6" ht="21">
      <c r="A25" s="433" t="s">
        <v>528</v>
      </c>
      <c r="B25" s="434"/>
      <c r="C25" s="440"/>
      <c r="D25" s="435"/>
      <c r="E25" s="435"/>
      <c r="F25" s="437"/>
    </row>
    <row r="26" spans="1:6" ht="21">
      <c r="A26" s="438" t="s">
        <v>529</v>
      </c>
      <c r="B26" s="434">
        <v>20000</v>
      </c>
      <c r="C26" s="440"/>
      <c r="D26" s="435">
        <v>20000</v>
      </c>
      <c r="E26" s="435">
        <f>B26-D26</f>
        <v>0</v>
      </c>
      <c r="F26" s="437"/>
    </row>
    <row r="27" spans="1:6" ht="21">
      <c r="A27" s="438"/>
      <c r="B27" s="434"/>
      <c r="C27" s="440"/>
      <c r="D27" s="435"/>
      <c r="E27" s="435"/>
      <c r="F27" s="437"/>
    </row>
    <row r="28" spans="1:6" ht="21">
      <c r="A28" s="433" t="s">
        <v>530</v>
      </c>
      <c r="B28" s="434"/>
      <c r="C28" s="440"/>
      <c r="D28" s="435"/>
      <c r="E28" s="435"/>
      <c r="F28" s="437"/>
    </row>
    <row r="29" spans="1:6" ht="21">
      <c r="A29" s="433" t="s">
        <v>518</v>
      </c>
      <c r="B29" s="434"/>
      <c r="C29" s="440"/>
      <c r="D29" s="435"/>
      <c r="E29" s="435"/>
      <c r="F29" s="437"/>
    </row>
    <row r="30" spans="1:6" ht="21">
      <c r="A30" s="438" t="s">
        <v>531</v>
      </c>
      <c r="B30" s="434">
        <v>19008</v>
      </c>
      <c r="C30" s="440"/>
      <c r="D30" s="435">
        <v>19008</v>
      </c>
      <c r="E30" s="435">
        <f>B30-D30</f>
        <v>0</v>
      </c>
      <c r="F30" s="437"/>
    </row>
    <row r="31" spans="1:6" ht="21">
      <c r="A31" s="438"/>
      <c r="B31" s="434"/>
      <c r="C31" s="440"/>
      <c r="D31" s="435"/>
      <c r="E31" s="435"/>
      <c r="F31" s="437"/>
    </row>
    <row r="32" spans="1:6" ht="21">
      <c r="A32" s="433" t="s">
        <v>441</v>
      </c>
      <c r="B32" s="434"/>
      <c r="C32" s="440"/>
      <c r="D32" s="435"/>
      <c r="E32" s="435"/>
      <c r="F32" s="437"/>
    </row>
    <row r="33" spans="1:6" ht="21">
      <c r="A33" s="438" t="s">
        <v>532</v>
      </c>
      <c r="B33" s="434">
        <v>6730</v>
      </c>
      <c r="C33" s="440"/>
      <c r="D33" s="435">
        <v>6730</v>
      </c>
      <c r="E33" s="435">
        <f>B33-D33</f>
        <v>0</v>
      </c>
      <c r="F33" s="437"/>
    </row>
    <row r="34" spans="1:6" ht="21">
      <c r="A34" s="438"/>
      <c r="B34" s="434"/>
      <c r="C34" s="440"/>
      <c r="D34" s="435"/>
      <c r="E34" s="435"/>
      <c r="F34" s="437"/>
    </row>
    <row r="35" spans="1:6" ht="21">
      <c r="A35" s="433" t="s">
        <v>442</v>
      </c>
      <c r="B35" s="434"/>
      <c r="C35" s="440"/>
      <c r="D35" s="435"/>
      <c r="E35" s="435"/>
      <c r="F35" s="437"/>
    </row>
    <row r="36" spans="1:6" ht="21">
      <c r="A36" s="433" t="s">
        <v>518</v>
      </c>
      <c r="B36" s="434"/>
      <c r="C36" s="440"/>
      <c r="D36" s="435"/>
      <c r="E36" s="435"/>
      <c r="F36" s="437"/>
    </row>
    <row r="37" spans="1:6" ht="22.5" customHeight="1">
      <c r="A37" s="438" t="s">
        <v>533</v>
      </c>
      <c r="B37" s="434">
        <v>19008</v>
      </c>
      <c r="C37" s="440"/>
      <c r="D37" s="435">
        <v>19008</v>
      </c>
      <c r="E37" s="435">
        <f>B37-D37</f>
        <v>0</v>
      </c>
      <c r="F37" s="437"/>
    </row>
    <row r="38" spans="1:6" ht="22.5" customHeight="1">
      <c r="A38" s="438"/>
      <c r="B38" s="434"/>
      <c r="C38" s="440"/>
      <c r="D38" s="435"/>
      <c r="E38" s="435"/>
      <c r="F38" s="437"/>
    </row>
    <row r="39" spans="1:6" ht="22.5" customHeight="1">
      <c r="A39" s="433" t="s">
        <v>438</v>
      </c>
      <c r="B39" s="434"/>
      <c r="C39" s="440"/>
      <c r="D39" s="435"/>
      <c r="E39" s="435"/>
      <c r="F39" s="437"/>
    </row>
    <row r="40" spans="1:6" ht="22.5" customHeight="1">
      <c r="A40" s="438" t="s">
        <v>534</v>
      </c>
      <c r="B40" s="434">
        <v>6802</v>
      </c>
      <c r="C40" s="440"/>
      <c r="D40" s="435">
        <v>6802</v>
      </c>
      <c r="E40" s="435">
        <f>B40-D40</f>
        <v>0</v>
      </c>
      <c r="F40" s="437"/>
    </row>
    <row r="41" spans="1:6" ht="22.5" customHeight="1">
      <c r="A41" s="438"/>
      <c r="B41" s="434"/>
      <c r="C41" s="440"/>
      <c r="D41" s="435"/>
      <c r="E41" s="435"/>
      <c r="F41" s="437"/>
    </row>
    <row r="42" spans="1:6" ht="21">
      <c r="A42" s="441" t="s">
        <v>440</v>
      </c>
      <c r="B42" s="442"/>
      <c r="C42" s="443"/>
      <c r="D42" s="442"/>
      <c r="E42" s="435"/>
      <c r="F42" s="439"/>
    </row>
    <row r="43" spans="1:6" ht="21">
      <c r="A43" s="448" t="s">
        <v>438</v>
      </c>
      <c r="B43" s="442"/>
      <c r="C43" s="443"/>
      <c r="D43" s="442"/>
      <c r="E43" s="435"/>
      <c r="F43" s="439"/>
    </row>
    <row r="44" spans="1:6" ht="21">
      <c r="A44" s="444" t="s">
        <v>439</v>
      </c>
      <c r="B44" s="442">
        <v>0</v>
      </c>
      <c r="C44" s="443"/>
      <c r="D44" s="442"/>
      <c r="E44" s="435"/>
      <c r="F44" s="439"/>
    </row>
    <row r="45" spans="1:6" ht="21">
      <c r="A45" s="444" t="s">
        <v>535</v>
      </c>
      <c r="B45" s="442">
        <v>13000</v>
      </c>
      <c r="C45" s="443"/>
      <c r="D45" s="442">
        <v>13000</v>
      </c>
      <c r="E45" s="435">
        <f>B45-D45</f>
        <v>0</v>
      </c>
      <c r="F45" s="439"/>
    </row>
    <row r="46" spans="1:6" ht="21">
      <c r="A46" s="441"/>
      <c r="B46" s="442"/>
      <c r="C46" s="443"/>
      <c r="D46" s="442"/>
      <c r="E46" s="435"/>
      <c r="F46" s="439"/>
    </row>
    <row r="47" spans="1:6" ht="21">
      <c r="A47" s="441" t="s">
        <v>441</v>
      </c>
      <c r="B47" s="442"/>
      <c r="C47" s="443"/>
      <c r="D47" s="442"/>
      <c r="E47" s="435"/>
      <c r="F47" s="439"/>
    </row>
    <row r="48" spans="1:6" ht="21">
      <c r="A48" s="444" t="s">
        <v>536</v>
      </c>
      <c r="B48" s="442"/>
      <c r="C48" s="443"/>
      <c r="D48" s="442"/>
      <c r="E48" s="435"/>
      <c r="F48" s="439"/>
    </row>
    <row r="49" spans="1:6" ht="21">
      <c r="A49" s="445" t="s">
        <v>537</v>
      </c>
      <c r="B49" s="442">
        <v>167694.84</v>
      </c>
      <c r="C49" s="443"/>
      <c r="D49" s="442">
        <v>167694.84</v>
      </c>
      <c r="E49" s="435">
        <f>B49-D49</f>
        <v>0</v>
      </c>
      <c r="F49" s="439"/>
    </row>
    <row r="50" spans="1:6" ht="21">
      <c r="A50" s="445" t="s">
        <v>538</v>
      </c>
      <c r="B50" s="442">
        <v>14763.6</v>
      </c>
      <c r="C50" s="443"/>
      <c r="D50" s="442">
        <v>14763.6</v>
      </c>
      <c r="E50" s="435">
        <f>B50-D50</f>
        <v>0</v>
      </c>
      <c r="F50" s="439"/>
    </row>
    <row r="51" spans="1:6" ht="21">
      <c r="A51" s="445" t="s">
        <v>539</v>
      </c>
      <c r="B51" s="442">
        <v>7371</v>
      </c>
      <c r="C51" s="443"/>
      <c r="D51" s="442">
        <v>7371</v>
      </c>
      <c r="E51" s="435">
        <f>B51-D51</f>
        <v>0</v>
      </c>
      <c r="F51" s="439"/>
    </row>
    <row r="52" spans="1:6" ht="21">
      <c r="A52" s="445"/>
      <c r="B52" s="442"/>
      <c r="C52" s="443"/>
      <c r="D52" s="442"/>
      <c r="E52" s="435"/>
      <c r="F52" s="439"/>
    </row>
    <row r="53" spans="1:6" ht="21">
      <c r="A53" s="444" t="s">
        <v>540</v>
      </c>
      <c r="B53" s="442">
        <v>40000</v>
      </c>
      <c r="C53" s="443"/>
      <c r="D53" s="442">
        <v>40000</v>
      </c>
      <c r="E53" s="435">
        <f>B53-D53</f>
        <v>0</v>
      </c>
      <c r="F53" s="439"/>
    </row>
    <row r="54" spans="1:6" ht="21">
      <c r="A54" s="441"/>
      <c r="B54" s="442"/>
      <c r="C54" s="443"/>
      <c r="D54" s="442"/>
      <c r="E54" s="435"/>
      <c r="F54" s="439"/>
    </row>
    <row r="55" spans="2:5" ht="21.75" thickBot="1">
      <c r="B55" s="446">
        <f>SUM(B8:B54)</f>
        <v>424661.81999999995</v>
      </c>
      <c r="C55" s="446">
        <f>SUM(C48:C54)</f>
        <v>0</v>
      </c>
      <c r="D55" s="446">
        <f>SUM(D7:D54)</f>
        <v>424621.81999999995</v>
      </c>
      <c r="E55" s="446">
        <f>SUM(E7:E54)</f>
        <v>40</v>
      </c>
    </row>
    <row r="56" spans="1:5" ht="21.75" thickTop="1">
      <c r="A56" s="447"/>
      <c r="B56" s="426"/>
      <c r="C56" s="426"/>
      <c r="D56" s="426"/>
      <c r="E56" s="426"/>
    </row>
    <row r="57" spans="2:5" ht="21">
      <c r="B57" s="426"/>
      <c r="C57" s="426"/>
      <c r="D57" s="426"/>
      <c r="E57" s="426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zoomScalePageLayoutView="0" workbookViewId="0" topLeftCell="A1">
      <selection activeCell="B30" sqref="B30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40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55" t="s">
        <v>115</v>
      </c>
      <c r="B1" s="555"/>
      <c r="C1" s="555"/>
      <c r="D1" s="555"/>
      <c r="E1" s="555"/>
    </row>
    <row r="2" spans="1:5" ht="23.25">
      <c r="A2" s="555" t="s">
        <v>330</v>
      </c>
      <c r="B2" s="555"/>
      <c r="C2" s="555"/>
      <c r="D2" s="555"/>
      <c r="E2" s="555"/>
    </row>
    <row r="3" spans="1:5" ht="23.25">
      <c r="A3" s="555" t="s">
        <v>512</v>
      </c>
      <c r="B3" s="555"/>
      <c r="C3" s="555"/>
      <c r="D3" s="555"/>
      <c r="E3" s="555"/>
    </row>
    <row r="5" spans="1:5" ht="18.75">
      <c r="A5" s="575" t="s">
        <v>331</v>
      </c>
      <c r="B5" s="575" t="s">
        <v>116</v>
      </c>
      <c r="C5" s="575" t="s">
        <v>332</v>
      </c>
      <c r="D5" s="575"/>
      <c r="E5" s="575" t="s">
        <v>117</v>
      </c>
    </row>
    <row r="6" spans="1:5" ht="18.75">
      <c r="A6" s="576"/>
      <c r="B6" s="576"/>
      <c r="C6" s="576"/>
      <c r="D6" s="576"/>
      <c r="E6" s="576"/>
    </row>
    <row r="7" spans="1:5" ht="18.75">
      <c r="A7" s="310" t="s">
        <v>504</v>
      </c>
      <c r="B7" s="311" t="s">
        <v>333</v>
      </c>
      <c r="C7" s="312"/>
      <c r="D7" s="313"/>
      <c r="E7" s="310"/>
    </row>
    <row r="8" spans="1:5" ht="18.75">
      <c r="A8" s="310"/>
      <c r="B8" s="314" t="s">
        <v>334</v>
      </c>
      <c r="C8" s="315"/>
      <c r="D8" s="313"/>
      <c r="E8" s="310"/>
    </row>
    <row r="9" spans="1:5" ht="18.75">
      <c r="A9" s="316"/>
      <c r="B9" s="317" t="s">
        <v>430</v>
      </c>
      <c r="C9" s="318">
        <v>462696</v>
      </c>
      <c r="D9" s="319">
        <v>0</v>
      </c>
      <c r="E9" s="316"/>
    </row>
    <row r="10" spans="1:5" ht="18.75">
      <c r="A10" s="320" t="s">
        <v>505</v>
      </c>
      <c r="B10" s="321" t="s">
        <v>335</v>
      </c>
      <c r="C10" s="322"/>
      <c r="D10" s="323"/>
      <c r="E10" s="310"/>
    </row>
    <row r="11" spans="1:5" ht="18.75">
      <c r="A11" s="310"/>
      <c r="B11" s="314" t="s">
        <v>334</v>
      </c>
      <c r="C11" s="315"/>
      <c r="D11" s="313"/>
      <c r="E11" s="310"/>
    </row>
    <row r="12" spans="1:5" ht="18.75">
      <c r="A12" s="316"/>
      <c r="B12" s="317" t="s">
        <v>430</v>
      </c>
      <c r="C12" s="318">
        <v>247000</v>
      </c>
      <c r="D12" s="319">
        <v>0</v>
      </c>
      <c r="E12" s="316"/>
    </row>
    <row r="13" spans="1:5" ht="18.75">
      <c r="A13" s="324" t="s">
        <v>506</v>
      </c>
      <c r="B13" s="325" t="s">
        <v>336</v>
      </c>
      <c r="C13" s="326"/>
      <c r="D13" s="327"/>
      <c r="E13" s="310"/>
    </row>
    <row r="14" spans="1:5" ht="18.75">
      <c r="A14" s="328"/>
      <c r="B14" s="329" t="s">
        <v>334</v>
      </c>
      <c r="C14" s="330"/>
      <c r="D14" s="331"/>
      <c r="E14" s="310"/>
    </row>
    <row r="15" spans="1:5" ht="18.75">
      <c r="A15" s="332"/>
      <c r="B15" s="317" t="s">
        <v>430</v>
      </c>
      <c r="C15" s="333">
        <v>120000</v>
      </c>
      <c r="D15" s="334">
        <v>0</v>
      </c>
      <c r="E15" s="316"/>
    </row>
    <row r="16" spans="1:5" ht="18.75">
      <c r="A16" s="324" t="s">
        <v>507</v>
      </c>
      <c r="B16" s="325" t="s">
        <v>337</v>
      </c>
      <c r="C16" s="326"/>
      <c r="D16" s="327"/>
      <c r="E16" s="310"/>
    </row>
    <row r="17" spans="1:5" ht="18.75">
      <c r="A17" s="328"/>
      <c r="B17" s="329" t="s">
        <v>334</v>
      </c>
      <c r="C17" s="330"/>
      <c r="D17" s="331"/>
      <c r="E17" s="310"/>
    </row>
    <row r="18" spans="1:5" ht="18.75">
      <c r="A18" s="335"/>
      <c r="B18" s="317" t="s">
        <v>430</v>
      </c>
      <c r="C18" s="330">
        <v>37000</v>
      </c>
      <c r="D18" s="331">
        <v>0</v>
      </c>
      <c r="E18" s="316"/>
    </row>
    <row r="19" spans="1:4" ht="19.5" thickBot="1">
      <c r="A19" s="336"/>
      <c r="B19" s="337" t="s">
        <v>118</v>
      </c>
      <c r="C19" s="338">
        <f>SUM(C7:C18)</f>
        <v>866696</v>
      </c>
      <c r="D19" s="339">
        <v>0</v>
      </c>
    </row>
    <row r="20" ht="19.5" thickTop="1"/>
    <row r="21" ht="18.75">
      <c r="A21" s="305"/>
    </row>
    <row r="22" ht="18.75">
      <c r="A22" s="305"/>
    </row>
    <row r="23" spans="1:9" ht="18.75">
      <c r="A23" s="305"/>
      <c r="B23" s="341"/>
      <c r="F23" s="305"/>
      <c r="G23" s="341"/>
      <c r="I23" s="340"/>
    </row>
    <row r="24" spans="1:9" ht="18.75">
      <c r="A24" s="305"/>
      <c r="F24" s="305"/>
      <c r="I24" s="340"/>
    </row>
    <row r="25" spans="6:9" ht="18.75">
      <c r="F25" s="69"/>
      <c r="I25" s="340"/>
    </row>
    <row r="26" spans="6:9" ht="18.75">
      <c r="F26" s="69"/>
      <c r="I26" s="340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zoomScalePageLayoutView="0" workbookViewId="0" topLeftCell="A1">
      <selection activeCell="H14" sqref="H14"/>
    </sheetView>
  </sheetViews>
  <sheetFormatPr defaultColWidth="9.140625" defaultRowHeight="21.75"/>
  <cols>
    <col min="1" max="1" width="6.7109375" style="342" customWidth="1"/>
    <col min="2" max="2" width="6.8515625" style="359" customWidth="1"/>
    <col min="3" max="3" width="40.140625" style="342" customWidth="1"/>
    <col min="4" max="6" width="14.8515625" style="342" customWidth="1"/>
    <col min="7" max="16384" width="9.140625" style="342" customWidth="1"/>
  </cols>
  <sheetData>
    <row r="1" spans="1:6" ht="18.75">
      <c r="A1" s="577" t="s">
        <v>443</v>
      </c>
      <c r="B1" s="577"/>
      <c r="C1" s="577"/>
      <c r="D1" s="577"/>
      <c r="E1" s="577"/>
      <c r="F1" s="577"/>
    </row>
    <row r="2" spans="1:6" ht="18.75">
      <c r="A2" s="577" t="s">
        <v>115</v>
      </c>
      <c r="B2" s="577"/>
      <c r="C2" s="577"/>
      <c r="D2" s="577"/>
      <c r="E2" s="577"/>
      <c r="F2" s="577"/>
    </row>
    <row r="3" spans="1:6" ht="18.75">
      <c r="A3" s="577" t="s">
        <v>642</v>
      </c>
      <c r="B3" s="577"/>
      <c r="C3" s="577"/>
      <c r="D3" s="577"/>
      <c r="E3" s="577"/>
      <c r="F3" s="577"/>
    </row>
    <row r="4" spans="1:6" ht="15" customHeight="1">
      <c r="A4" s="359"/>
      <c r="C4" s="359"/>
      <c r="D4" s="359"/>
      <c r="E4" s="359"/>
      <c r="F4" s="359"/>
    </row>
    <row r="5" spans="1:6" ht="18.75">
      <c r="A5" s="360" t="s">
        <v>444</v>
      </c>
      <c r="B5" s="361" t="s">
        <v>445</v>
      </c>
      <c r="C5" s="361" t="s">
        <v>14</v>
      </c>
      <c r="D5" s="361" t="s">
        <v>446</v>
      </c>
      <c r="E5" s="361" t="s">
        <v>447</v>
      </c>
      <c r="F5" s="361" t="s">
        <v>125</v>
      </c>
    </row>
    <row r="6" spans="1:6" ht="18.75">
      <c r="A6" s="361">
        <v>1</v>
      </c>
      <c r="B6" s="361">
        <v>1</v>
      </c>
      <c r="C6" s="360" t="s">
        <v>448</v>
      </c>
      <c r="D6" s="295">
        <v>100000</v>
      </c>
      <c r="E6" s="376">
        <v>0</v>
      </c>
      <c r="F6" s="362">
        <f>D6-E6</f>
        <v>100000</v>
      </c>
    </row>
    <row r="7" spans="1:6" ht="18.75">
      <c r="A7" s="361">
        <v>2</v>
      </c>
      <c r="B7" s="361">
        <v>2</v>
      </c>
      <c r="C7" s="360" t="s">
        <v>449</v>
      </c>
      <c r="D7" s="295">
        <v>60000</v>
      </c>
      <c r="E7" s="376">
        <v>0</v>
      </c>
      <c r="F7" s="362">
        <f aca="true" t="shared" si="0" ref="F7:F13">D7-E7</f>
        <v>60000</v>
      </c>
    </row>
    <row r="8" spans="1:6" ht="18.75">
      <c r="A8" s="361">
        <v>3</v>
      </c>
      <c r="B8" s="361">
        <v>4</v>
      </c>
      <c r="C8" s="360" t="s">
        <v>450</v>
      </c>
      <c r="D8" s="295">
        <v>50000</v>
      </c>
      <c r="E8" s="376">
        <v>0</v>
      </c>
      <c r="F8" s="362">
        <f t="shared" si="0"/>
        <v>50000</v>
      </c>
    </row>
    <row r="9" spans="1:6" ht="18.75">
      <c r="A9" s="361">
        <v>4</v>
      </c>
      <c r="B9" s="361">
        <v>5</v>
      </c>
      <c r="C9" s="360" t="s">
        <v>451</v>
      </c>
      <c r="D9" s="295">
        <v>100000</v>
      </c>
      <c r="E9" s="376">
        <v>0</v>
      </c>
      <c r="F9" s="362">
        <f t="shared" si="0"/>
        <v>100000</v>
      </c>
    </row>
    <row r="10" spans="1:6" ht="18.75">
      <c r="A10" s="361">
        <v>5</v>
      </c>
      <c r="B10" s="361">
        <v>6</v>
      </c>
      <c r="C10" s="360" t="s">
        <v>452</v>
      </c>
      <c r="D10" s="295">
        <v>80000</v>
      </c>
      <c r="E10" s="376">
        <v>20000</v>
      </c>
      <c r="F10" s="362">
        <f t="shared" si="0"/>
        <v>60000</v>
      </c>
    </row>
    <row r="11" spans="1:6" ht="18.75">
      <c r="A11" s="361">
        <v>6</v>
      </c>
      <c r="B11" s="361">
        <v>7</v>
      </c>
      <c r="C11" s="360" t="s">
        <v>453</v>
      </c>
      <c r="D11" s="295">
        <v>0</v>
      </c>
      <c r="E11" s="376">
        <v>0</v>
      </c>
      <c r="F11" s="362">
        <f t="shared" si="0"/>
        <v>0</v>
      </c>
    </row>
    <row r="12" spans="1:6" ht="18.75">
      <c r="A12" s="361">
        <v>7</v>
      </c>
      <c r="B12" s="361">
        <v>8</v>
      </c>
      <c r="C12" s="360" t="s">
        <v>454</v>
      </c>
      <c r="D12" s="295">
        <v>80000</v>
      </c>
      <c r="E12" s="295">
        <v>20000</v>
      </c>
      <c r="F12" s="362">
        <f t="shared" si="0"/>
        <v>60000</v>
      </c>
    </row>
    <row r="13" spans="1:6" ht="18.75">
      <c r="A13" s="361">
        <v>8</v>
      </c>
      <c r="B13" s="361">
        <v>9</v>
      </c>
      <c r="C13" s="360" t="s">
        <v>455</v>
      </c>
      <c r="D13" s="295">
        <v>60000</v>
      </c>
      <c r="E13" s="295">
        <v>0</v>
      </c>
      <c r="F13" s="362">
        <f t="shared" si="0"/>
        <v>60000</v>
      </c>
    </row>
    <row r="14" spans="1:6" ht="18.75">
      <c r="A14" s="578" t="s">
        <v>118</v>
      </c>
      <c r="B14" s="579"/>
      <c r="C14" s="580"/>
      <c r="D14" s="363">
        <f>SUM(D6:D13)</f>
        <v>530000</v>
      </c>
      <c r="E14" s="363">
        <f>SUM(E6:E13)</f>
        <v>40000</v>
      </c>
      <c r="F14" s="364">
        <f>SUM(F6:F13)</f>
        <v>490000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H8"/>
  <sheetViews>
    <sheetView zoomScalePageLayoutView="0" workbookViewId="0" topLeftCell="A1">
      <selection activeCell="G12" sqref="G12"/>
    </sheetView>
  </sheetViews>
  <sheetFormatPr defaultColWidth="8.8515625" defaultRowHeight="21.75"/>
  <cols>
    <col min="1" max="1" width="9.421875" style="83" customWidth="1"/>
    <col min="2" max="2" width="5.140625" style="24" customWidth="1"/>
    <col min="3" max="3" width="15.421875" style="24" customWidth="1"/>
    <col min="4" max="4" width="16.8515625" style="24" customWidth="1"/>
    <col min="5" max="5" width="19.140625" style="85" customWidth="1"/>
    <col min="6" max="6" width="2.57421875" style="24" customWidth="1"/>
    <col min="7" max="7" width="19.7109375" style="85" customWidth="1"/>
    <col min="8" max="16384" width="8.8515625" style="24" customWidth="1"/>
  </cols>
  <sheetData>
    <row r="2" spans="1:8" ht="21">
      <c r="A2" s="546" t="s">
        <v>122</v>
      </c>
      <c r="B2" s="546"/>
      <c r="C2" s="546"/>
      <c r="D2" s="546"/>
      <c r="E2" s="546"/>
      <c r="F2" s="546"/>
      <c r="G2" s="546"/>
      <c r="H2" s="82"/>
    </row>
    <row r="3" spans="1:8" ht="21">
      <c r="A3" s="546" t="s">
        <v>643</v>
      </c>
      <c r="B3" s="546"/>
      <c r="C3" s="546"/>
      <c r="D3" s="546"/>
      <c r="E3" s="546"/>
      <c r="F3" s="546"/>
      <c r="G3" s="546"/>
      <c r="H3" s="82"/>
    </row>
    <row r="4" spans="2:5" ht="21">
      <c r="B4" s="24" t="s">
        <v>516</v>
      </c>
      <c r="E4" s="84">
        <v>8792275.68</v>
      </c>
    </row>
    <row r="5" spans="2:5" ht="21">
      <c r="B5" s="24" t="s">
        <v>469</v>
      </c>
      <c r="C5" s="24" t="s">
        <v>517</v>
      </c>
      <c r="E5" s="370">
        <v>4000</v>
      </c>
    </row>
    <row r="6" ht="21.75" thickBot="1">
      <c r="E6" s="371">
        <f>SUM(E4:E5)</f>
        <v>8796275.68</v>
      </c>
    </row>
    <row r="7" spans="2:5" ht="21.75" thickTop="1">
      <c r="B7" s="24" t="s">
        <v>469</v>
      </c>
      <c r="C7" s="24" t="s">
        <v>517</v>
      </c>
      <c r="E7" s="370">
        <v>2798.61</v>
      </c>
    </row>
    <row r="8" ht="21.75" thickBot="1">
      <c r="E8" s="371">
        <f>SUM(E6:E7)</f>
        <v>8799074.29</v>
      </c>
    </row>
    <row r="9" ht="21.75" thickTop="1"/>
  </sheetData>
  <sheetProtection/>
  <mergeCells count="2">
    <mergeCell ref="A2:G2"/>
    <mergeCell ref="A3:G3"/>
  </mergeCells>
  <printOptions/>
  <pageMargins left="0.7480314960629921" right="0.7480314960629921" top="0.4330708661417323" bottom="0.2755905511811024" header="0.3149606299212598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1">
      <selection activeCell="L8" sqref="L8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500</v>
      </c>
      <c r="C4" s="22"/>
      <c r="D4" s="303"/>
    </row>
    <row r="5" spans="4:6" ht="21" customHeight="1">
      <c r="D5" s="65" t="s">
        <v>468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638</v>
      </c>
      <c r="E7" s="67"/>
      <c r="F7" s="68">
        <v>0</v>
      </c>
    </row>
    <row r="8" spans="2:6" ht="20.25" customHeight="1">
      <c r="B8" s="1" t="s">
        <v>301</v>
      </c>
      <c r="E8" s="9"/>
      <c r="F8" s="365"/>
    </row>
    <row r="9" spans="2:6" ht="18.75">
      <c r="B9" s="365" t="s">
        <v>464</v>
      </c>
      <c r="C9" s="70"/>
      <c r="D9" s="71" t="s">
        <v>3</v>
      </c>
      <c r="E9" s="9"/>
      <c r="F9" s="365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365"/>
    </row>
    <row r="20" spans="2:8" s="304" customFormat="1" ht="18.75">
      <c r="B20" s="306"/>
      <c r="C20" s="365"/>
      <c r="D20" s="307"/>
      <c r="E20" s="308"/>
      <c r="F20" s="309"/>
      <c r="H20" s="307"/>
    </row>
    <row r="21" spans="2:6" ht="18.75">
      <c r="B21" s="1" t="s">
        <v>302</v>
      </c>
      <c r="E21" s="9"/>
      <c r="F21" s="365"/>
    </row>
    <row r="22" spans="2:6" ht="18.75">
      <c r="B22" s="1" t="s">
        <v>644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51</v>
      </c>
      <c r="F25" s="4"/>
    </row>
    <row r="26" spans="2:6" ht="18.75">
      <c r="B26" s="4" t="s">
        <v>421</v>
      </c>
      <c r="C26" s="4"/>
      <c r="D26" s="56"/>
      <c r="E26" s="9" t="s">
        <v>473</v>
      </c>
      <c r="F26" s="4"/>
    </row>
    <row r="27" spans="2:6" ht="18.75">
      <c r="B27" s="4" t="s">
        <v>418</v>
      </c>
      <c r="C27" s="4"/>
      <c r="D27" s="56"/>
      <c r="E27" s="9" t="s">
        <v>476</v>
      </c>
      <c r="F27" s="4"/>
    </row>
    <row r="28" spans="2:6" ht="18.75">
      <c r="B28" s="4" t="s">
        <v>645</v>
      </c>
      <c r="C28" s="4"/>
      <c r="D28" s="56"/>
      <c r="E28" s="9" t="str">
        <f>B28</f>
        <v> วันที่   31  มกราคม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161"/>
  <sheetViews>
    <sheetView view="pageBreakPreview" zoomScaleSheetLayoutView="100" zoomScalePageLayoutView="0" workbookViewId="0" topLeftCell="A16">
      <selection activeCell="I31" sqref="I31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623</v>
      </c>
      <c r="F1" s="4"/>
    </row>
    <row r="2" spans="2:6" ht="18.75">
      <c r="B2" s="4"/>
      <c r="C2" s="4"/>
      <c r="D2" s="4"/>
      <c r="E2" s="4" t="s">
        <v>622</v>
      </c>
      <c r="F2" s="4"/>
    </row>
    <row r="3" spans="2:6" ht="23.25">
      <c r="B3" s="187" t="s">
        <v>414</v>
      </c>
      <c r="C3" s="188"/>
      <c r="D3" s="188"/>
      <c r="E3" s="187"/>
      <c r="F3" s="183"/>
    </row>
    <row r="4" spans="2:6" ht="23.25">
      <c r="B4" s="183" t="s">
        <v>415</v>
      </c>
      <c r="C4" s="183"/>
      <c r="D4" s="183"/>
      <c r="E4" s="7"/>
      <c r="F4" s="7"/>
    </row>
    <row r="5" spans="2:6" ht="18.75">
      <c r="B5" s="540" t="s">
        <v>14</v>
      </c>
      <c r="C5" s="541"/>
      <c r="D5" s="2" t="s">
        <v>15</v>
      </c>
      <c r="E5" s="3" t="s">
        <v>10</v>
      </c>
      <c r="F5" s="3" t="s">
        <v>11</v>
      </c>
    </row>
    <row r="6" spans="2:6" ht="18.75">
      <c r="B6" s="15" t="s">
        <v>624</v>
      </c>
      <c r="C6" s="10"/>
      <c r="D6" s="16">
        <v>22</v>
      </c>
      <c r="E6" s="171">
        <v>7008</v>
      </c>
      <c r="F6" s="171"/>
    </row>
    <row r="7" spans="2:6" ht="18.75">
      <c r="B7" s="15"/>
      <c r="C7" s="10"/>
      <c r="D7" s="16"/>
      <c r="E7" s="171"/>
      <c r="F7" s="171"/>
    </row>
    <row r="8" spans="2:6" ht="18.75">
      <c r="B8" s="15"/>
      <c r="C8" s="10"/>
      <c r="D8" s="16"/>
      <c r="E8" s="171"/>
      <c r="F8" s="171"/>
    </row>
    <row r="9" spans="2:6" ht="18.75">
      <c r="B9" s="15"/>
      <c r="C9" s="10"/>
      <c r="D9" s="16"/>
      <c r="E9" s="171"/>
      <c r="F9" s="171"/>
    </row>
    <row r="10" spans="2:6" ht="18.75">
      <c r="B10" s="15"/>
      <c r="C10" s="10"/>
      <c r="D10" s="16"/>
      <c r="E10" s="171"/>
      <c r="F10" s="171"/>
    </row>
    <row r="11" spans="2:6" ht="18.75">
      <c r="B11" s="15"/>
      <c r="C11" s="10"/>
      <c r="D11" s="16"/>
      <c r="E11" s="171"/>
      <c r="F11" s="171"/>
    </row>
    <row r="12" spans="2:6" ht="18.75">
      <c r="B12" s="377" t="s">
        <v>625</v>
      </c>
      <c r="C12" s="10"/>
      <c r="D12" s="16">
        <v>22</v>
      </c>
      <c r="E12" s="171"/>
      <c r="F12" s="171">
        <v>7008</v>
      </c>
    </row>
    <row r="13" spans="2:6" ht="18.75">
      <c r="B13" s="9"/>
      <c r="C13" s="10"/>
      <c r="D13" s="16"/>
      <c r="E13" s="171"/>
      <c r="F13" s="171"/>
    </row>
    <row r="14" spans="2:6" ht="18.75">
      <c r="B14" s="9"/>
      <c r="C14" s="10"/>
      <c r="D14" s="16"/>
      <c r="E14" s="171"/>
      <c r="F14" s="171"/>
    </row>
    <row r="15" spans="2:6" ht="18.75">
      <c r="B15" s="15"/>
      <c r="C15" s="10"/>
      <c r="D15" s="16"/>
      <c r="E15" s="171"/>
      <c r="F15" s="171"/>
    </row>
    <row r="16" spans="2:6" ht="18.75">
      <c r="B16" s="9"/>
      <c r="D16" s="106"/>
      <c r="E16" s="106"/>
      <c r="F16" s="106"/>
    </row>
    <row r="17" spans="2:6" ht="18.75">
      <c r="B17" s="17"/>
      <c r="C17" s="10"/>
      <c r="D17" s="16"/>
      <c r="E17" s="171"/>
      <c r="F17" s="171"/>
    </row>
    <row r="18" spans="2:6" ht="18.75">
      <c r="B18" s="9"/>
      <c r="D18" s="5"/>
      <c r="E18" s="106"/>
      <c r="F18" s="171"/>
    </row>
    <row r="19" spans="2:6" ht="18.75">
      <c r="B19" s="9"/>
      <c r="C19" s="10"/>
      <c r="D19" s="16"/>
      <c r="E19" s="171"/>
      <c r="F19" s="171"/>
    </row>
    <row r="20" spans="2:6" ht="18.75">
      <c r="B20" s="18"/>
      <c r="C20" s="10"/>
      <c r="D20" s="16"/>
      <c r="E20" s="172"/>
      <c r="F20" s="172"/>
    </row>
    <row r="21" spans="2:6" ht="19.5" thickBot="1">
      <c r="B21" s="9"/>
      <c r="C21" s="10"/>
      <c r="D21" s="16"/>
      <c r="E21" s="173">
        <f>SUM(E6:E20)</f>
        <v>7008</v>
      </c>
      <c r="F21" s="173">
        <f>SUM(F6:F20)</f>
        <v>7008</v>
      </c>
    </row>
    <row r="22" spans="2:6" ht="19.5" thickTop="1">
      <c r="B22" s="9"/>
      <c r="C22" s="10"/>
      <c r="D22" s="16"/>
      <c r="E22" s="171"/>
      <c r="F22" s="171"/>
    </row>
    <row r="23" spans="2:6" ht="18.75">
      <c r="B23" s="9"/>
      <c r="C23" s="10"/>
      <c r="D23" s="16"/>
      <c r="E23" s="171"/>
      <c r="F23" s="171"/>
    </row>
    <row r="24" spans="2:6" ht="18.75">
      <c r="B24" s="19"/>
      <c r="C24" s="20"/>
      <c r="D24" s="21"/>
      <c r="E24" s="172"/>
      <c r="F24" s="172"/>
    </row>
    <row r="25" spans="2:6" ht="18.75">
      <c r="B25" s="104" t="s">
        <v>341</v>
      </c>
      <c r="C25" s="4"/>
      <c r="D25" s="4"/>
      <c r="E25" s="4"/>
      <c r="F25" s="4"/>
    </row>
    <row r="26" spans="2:6" ht="18.75">
      <c r="B26" s="105" t="s">
        <v>626</v>
      </c>
      <c r="C26" s="4"/>
      <c r="D26" s="4"/>
      <c r="E26" s="4"/>
      <c r="F26" s="4"/>
    </row>
    <row r="27" spans="2:6" ht="18.75">
      <c r="B27" s="105"/>
      <c r="C27" s="4"/>
      <c r="D27" s="4"/>
      <c r="E27" s="4"/>
      <c r="F27" s="4"/>
    </row>
    <row r="28" spans="2:6" ht="18.75">
      <c r="B28" s="105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18.75">
      <c r="B30" s="4"/>
      <c r="C30" s="4"/>
      <c r="D30" s="4"/>
      <c r="E30" s="4"/>
      <c r="F30" s="4"/>
    </row>
    <row r="31" spans="2:6" ht="21">
      <c r="B31" s="14" t="s">
        <v>319</v>
      </c>
      <c r="C31" s="542" t="s">
        <v>320</v>
      </c>
      <c r="D31" s="543"/>
      <c r="E31" s="544" t="s">
        <v>0</v>
      </c>
      <c r="F31" s="545"/>
    </row>
    <row r="32" spans="2:6" ht="18.75">
      <c r="B32" s="4"/>
      <c r="C32" s="9"/>
      <c r="D32" s="10"/>
      <c r="E32" s="4"/>
      <c r="F32" s="4"/>
    </row>
    <row r="33" spans="2:6" ht="18.75">
      <c r="B33" s="11" t="s">
        <v>409</v>
      </c>
      <c r="C33" s="505" t="s">
        <v>487</v>
      </c>
      <c r="D33" s="506"/>
      <c r="E33" s="505" t="s">
        <v>409</v>
      </c>
      <c r="F33" s="537"/>
    </row>
    <row r="34" spans="2:6" ht="18.75" customHeight="1">
      <c r="B34" s="189" t="s">
        <v>401</v>
      </c>
      <c r="C34" s="505" t="s">
        <v>488</v>
      </c>
      <c r="D34" s="506"/>
      <c r="E34" s="505" t="s">
        <v>401</v>
      </c>
      <c r="F34" s="537"/>
    </row>
    <row r="35" spans="2:6" ht="18.75">
      <c r="B35" s="116"/>
      <c r="C35" s="538"/>
      <c r="D35" s="539"/>
      <c r="E35" s="19"/>
      <c r="F35" s="7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/>
      <c r="F44" s="4"/>
    </row>
    <row r="45" spans="2:6" ht="18.75">
      <c r="B45" s="4"/>
      <c r="C45" s="4"/>
      <c r="D45" s="4"/>
      <c r="E45" s="4" t="s">
        <v>612</v>
      </c>
      <c r="F45" s="4"/>
    </row>
    <row r="46" spans="2:6" ht="18.75">
      <c r="B46" s="4"/>
      <c r="C46" s="4"/>
      <c r="D46" s="4"/>
      <c r="E46" s="4" t="s">
        <v>600</v>
      </c>
      <c r="F46" s="4"/>
    </row>
    <row r="47" spans="2:6" ht="23.25">
      <c r="B47" s="187" t="s">
        <v>414</v>
      </c>
      <c r="C47" s="188"/>
      <c r="D47" s="188"/>
      <c r="E47" s="187"/>
      <c r="F47" s="210"/>
    </row>
    <row r="48" spans="2:6" ht="27.75" customHeight="1">
      <c r="B48" s="210" t="s">
        <v>415</v>
      </c>
      <c r="C48" s="210"/>
      <c r="D48" s="210"/>
      <c r="E48" s="7"/>
      <c r="F48" s="7"/>
    </row>
    <row r="49" spans="2:6" ht="27.75" customHeight="1">
      <c r="B49" s="540" t="s">
        <v>14</v>
      </c>
      <c r="C49" s="541"/>
      <c r="D49" s="208" t="s">
        <v>15</v>
      </c>
      <c r="E49" s="3" t="s">
        <v>10</v>
      </c>
      <c r="F49" s="3" t="s">
        <v>11</v>
      </c>
    </row>
    <row r="50" spans="2:6" ht="27.75" customHeight="1">
      <c r="B50" s="15" t="s">
        <v>609</v>
      </c>
      <c r="C50" s="10"/>
      <c r="D50" s="16"/>
      <c r="E50" s="171">
        <v>3500</v>
      </c>
      <c r="F50" s="171"/>
    </row>
    <row r="51" spans="2:6" ht="22.5" customHeight="1">
      <c r="B51" s="389" t="s">
        <v>610</v>
      </c>
      <c r="C51" s="10"/>
      <c r="D51" s="16"/>
      <c r="E51" s="171">
        <v>3500</v>
      </c>
      <c r="F51" s="171"/>
    </row>
    <row r="52" spans="2:6" ht="18.75" customHeight="1">
      <c r="B52" s="389" t="s">
        <v>611</v>
      </c>
      <c r="C52" s="10"/>
      <c r="D52" s="16"/>
      <c r="E52" s="171">
        <v>3500</v>
      </c>
      <c r="F52" s="171"/>
    </row>
    <row r="53" spans="2:6" ht="18.75">
      <c r="B53" s="15"/>
      <c r="C53" s="10"/>
      <c r="D53" s="16"/>
      <c r="E53" s="171"/>
      <c r="F53" s="171"/>
    </row>
    <row r="54" spans="2:6" ht="18.75">
      <c r="B54" s="17" t="s">
        <v>599</v>
      </c>
      <c r="C54" s="10"/>
      <c r="D54" s="16"/>
      <c r="E54" s="171"/>
      <c r="F54" s="171">
        <v>10500</v>
      </c>
    </row>
    <row r="55" spans="2:6" ht="18.75">
      <c r="B55" s="9"/>
      <c r="C55" s="10"/>
      <c r="D55" s="16"/>
      <c r="E55" s="171"/>
      <c r="F55" s="171"/>
    </row>
    <row r="56" spans="2:6" ht="18.75">
      <c r="B56" s="9"/>
      <c r="C56" s="10"/>
      <c r="D56" s="16"/>
      <c r="E56" s="171"/>
      <c r="F56" s="171"/>
    </row>
    <row r="57" spans="2:6" ht="18.75">
      <c r="B57" s="9"/>
      <c r="C57" s="4"/>
      <c r="D57" s="5"/>
      <c r="E57" s="171"/>
      <c r="F57" s="171"/>
    </row>
    <row r="58" spans="2:6" ht="18.75">
      <c r="B58" s="9"/>
      <c r="C58" s="4"/>
      <c r="D58" s="5"/>
      <c r="E58" s="171"/>
      <c r="F58" s="171"/>
    </row>
    <row r="59" spans="2:6" ht="18.75">
      <c r="B59" s="9"/>
      <c r="D59" s="106"/>
      <c r="E59" s="106"/>
      <c r="F59" s="106"/>
    </row>
    <row r="60" spans="2:6" ht="18.75">
      <c r="B60" s="15"/>
      <c r="C60" s="10"/>
      <c r="D60" s="16"/>
      <c r="E60" s="171"/>
      <c r="F60" s="171"/>
    </row>
    <row r="61" spans="2:6" ht="18.75">
      <c r="B61" s="9"/>
      <c r="D61" s="106"/>
      <c r="E61" s="106"/>
      <c r="F61" s="106"/>
    </row>
    <row r="62" spans="2:6" ht="36" customHeight="1">
      <c r="B62" s="17"/>
      <c r="C62" s="10"/>
      <c r="D62" s="16"/>
      <c r="E62" s="171"/>
      <c r="F62" s="171"/>
    </row>
    <row r="63" spans="2:6" ht="18.75">
      <c r="B63" s="9"/>
      <c r="D63" s="5"/>
      <c r="E63" s="106"/>
      <c r="F63" s="171"/>
    </row>
    <row r="64" spans="2:6" ht="18.75">
      <c r="B64" s="9"/>
      <c r="C64" s="10"/>
      <c r="D64" s="16"/>
      <c r="E64" s="171"/>
      <c r="F64" s="171"/>
    </row>
    <row r="65" spans="2:6" ht="18.75">
      <c r="B65" s="18"/>
      <c r="C65" s="10"/>
      <c r="D65" s="16"/>
      <c r="E65" s="172"/>
      <c r="F65" s="172"/>
    </row>
    <row r="66" spans="2:6" ht="19.5" thickBot="1">
      <c r="B66" s="9"/>
      <c r="C66" s="10"/>
      <c r="D66" s="16"/>
      <c r="E66" s="173">
        <f>SUM(E50:E65)</f>
        <v>10500</v>
      </c>
      <c r="F66" s="173">
        <f>SUM(F50:F65)</f>
        <v>10500</v>
      </c>
    </row>
    <row r="67" spans="2:6" ht="19.5" thickTop="1">
      <c r="B67" s="9"/>
      <c r="C67" s="10"/>
      <c r="D67" s="16"/>
      <c r="E67" s="171"/>
      <c r="F67" s="171"/>
    </row>
    <row r="68" spans="2:6" ht="18.75">
      <c r="B68" s="9"/>
      <c r="C68" s="10"/>
      <c r="D68" s="16"/>
      <c r="E68" s="171"/>
      <c r="F68" s="171"/>
    </row>
    <row r="69" spans="2:6" ht="18.75">
      <c r="B69" s="19"/>
      <c r="C69" s="20"/>
      <c r="D69" s="21"/>
      <c r="E69" s="172"/>
      <c r="F69" s="172"/>
    </row>
    <row r="70" spans="2:6" ht="18.75">
      <c r="B70" s="104" t="s">
        <v>341</v>
      </c>
      <c r="C70" s="4"/>
      <c r="D70" s="4"/>
      <c r="E70" s="4"/>
      <c r="F70" s="4"/>
    </row>
    <row r="71" spans="2:6" ht="18.75">
      <c r="B71" s="105" t="s">
        <v>601</v>
      </c>
      <c r="C71" s="4"/>
      <c r="D71" s="4"/>
      <c r="E71" s="4"/>
      <c r="F71" s="4"/>
    </row>
    <row r="72" spans="2:6" ht="18.75">
      <c r="B72" s="105"/>
      <c r="C72" s="4"/>
      <c r="D72" s="4"/>
      <c r="E72" s="4"/>
      <c r="F72" s="4"/>
    </row>
    <row r="73" spans="2:6" ht="18.75">
      <c r="B73" s="105"/>
      <c r="C73" s="4"/>
      <c r="D73" s="4"/>
      <c r="E73" s="4"/>
      <c r="F73" s="4"/>
    </row>
    <row r="74" spans="2:6" ht="18.75">
      <c r="B74" s="4"/>
      <c r="C74" s="4"/>
      <c r="D74" s="4"/>
      <c r="E74" s="4"/>
      <c r="F74" s="4"/>
    </row>
    <row r="75" spans="2:6" ht="18.75">
      <c r="B75" s="4"/>
      <c r="C75" s="4"/>
      <c r="D75" s="4"/>
      <c r="E75" s="4"/>
      <c r="F75" s="4"/>
    </row>
    <row r="76" spans="2:6" ht="21">
      <c r="B76" s="209" t="s">
        <v>319</v>
      </c>
      <c r="C76" s="542" t="s">
        <v>320</v>
      </c>
      <c r="D76" s="543"/>
      <c r="E76" s="544" t="s">
        <v>0</v>
      </c>
      <c r="F76" s="545"/>
    </row>
    <row r="77" spans="2:6" ht="18.75">
      <c r="B77" s="4"/>
      <c r="C77" s="9"/>
      <c r="D77" s="10"/>
      <c r="E77" s="4"/>
      <c r="F77" s="4"/>
    </row>
    <row r="78" spans="2:6" ht="18.75">
      <c r="B78" s="207" t="s">
        <v>409</v>
      </c>
      <c r="C78" s="372" t="s">
        <v>493</v>
      </c>
      <c r="D78" s="373"/>
      <c r="E78" s="505" t="s">
        <v>409</v>
      </c>
      <c r="F78" s="537"/>
    </row>
    <row r="79" spans="2:6" ht="18.75">
      <c r="B79" s="206" t="s">
        <v>401</v>
      </c>
      <c r="C79" s="372" t="s">
        <v>494</v>
      </c>
      <c r="D79" s="373"/>
      <c r="E79" s="505" t="s">
        <v>401</v>
      </c>
      <c r="F79" s="537"/>
    </row>
    <row r="80" spans="2:6" ht="18.75">
      <c r="B80" s="205"/>
      <c r="C80" s="538"/>
      <c r="D80" s="539"/>
      <c r="E80" s="19"/>
      <c r="F80" s="7"/>
    </row>
    <row r="81" spans="2:6" ht="18.75">
      <c r="B81" s="4"/>
      <c r="C81" s="4"/>
      <c r="D81" s="4"/>
      <c r="E81" s="4"/>
      <c r="F81" s="4"/>
    </row>
    <row r="82" spans="2:6" ht="18.75">
      <c r="B82" s="4"/>
      <c r="C82" s="4"/>
      <c r="D82" s="4"/>
      <c r="E82" s="4"/>
      <c r="F82" s="4"/>
    </row>
    <row r="83" spans="2:7" ht="21.75">
      <c r="B83" s="4"/>
      <c r="C83" s="4"/>
      <c r="D83" s="4"/>
      <c r="E83" s="4"/>
      <c r="F83" s="4"/>
      <c r="G83" s="184"/>
    </row>
    <row r="84" spans="2:7" ht="21.75">
      <c r="B84" s="4"/>
      <c r="C84" s="4"/>
      <c r="D84" s="4"/>
      <c r="E84" s="4"/>
      <c r="F84" s="4"/>
      <c r="G84" s="184"/>
    </row>
    <row r="85" spans="2:7" ht="21.75">
      <c r="B85" s="4"/>
      <c r="C85" s="4"/>
      <c r="D85" s="4"/>
      <c r="E85" s="4"/>
      <c r="F85" s="4"/>
      <c r="G85" s="184"/>
    </row>
    <row r="86" spans="2:6" ht="18.75">
      <c r="B86" s="4"/>
      <c r="C86" s="4"/>
      <c r="D86" s="4"/>
      <c r="E86" s="4"/>
      <c r="F86" s="4"/>
    </row>
    <row r="87" spans="2:6" ht="18.75">
      <c r="B87" s="4"/>
      <c r="C87" s="4"/>
      <c r="D87" s="4"/>
      <c r="E87" s="4"/>
      <c r="F87" s="4"/>
    </row>
    <row r="88" spans="2:6" ht="18.75">
      <c r="B88" s="4"/>
      <c r="C88" s="4"/>
      <c r="D88" s="4"/>
      <c r="E88" s="4" t="s">
        <v>585</v>
      </c>
      <c r="F88" s="4"/>
    </row>
    <row r="89" spans="2:6" ht="18.75">
      <c r="B89" s="4"/>
      <c r="C89" s="4"/>
      <c r="D89" s="4"/>
      <c r="E89" s="4" t="s">
        <v>586</v>
      </c>
      <c r="F89" s="4"/>
    </row>
    <row r="90" spans="2:6" ht="23.25">
      <c r="B90" s="187" t="s">
        <v>414</v>
      </c>
      <c r="C90" s="188"/>
      <c r="D90" s="188"/>
      <c r="E90" s="187"/>
      <c r="F90" s="210"/>
    </row>
    <row r="91" spans="2:6" ht="23.25">
      <c r="B91" s="210" t="s">
        <v>415</v>
      </c>
      <c r="C91" s="210"/>
      <c r="D91" s="210"/>
      <c r="E91" s="7"/>
      <c r="F91" s="7"/>
    </row>
    <row r="92" spans="2:6" ht="18.75">
      <c r="B92" s="540" t="s">
        <v>14</v>
      </c>
      <c r="C92" s="541"/>
      <c r="D92" s="382" t="s">
        <v>15</v>
      </c>
      <c r="E92" s="3" t="s">
        <v>10</v>
      </c>
      <c r="F92" s="3" t="s">
        <v>11</v>
      </c>
    </row>
    <row r="93" spans="2:6" ht="18.75">
      <c r="B93" s="15" t="s">
        <v>587</v>
      </c>
      <c r="C93" s="10"/>
      <c r="D93" s="16"/>
      <c r="E93" s="171">
        <v>4760</v>
      </c>
      <c r="F93" s="171"/>
    </row>
    <row r="94" spans="2:6" ht="18.75">
      <c r="B94" s="389"/>
      <c r="C94" s="10"/>
      <c r="D94" s="16"/>
      <c r="E94" s="171"/>
      <c r="F94" s="171"/>
    </row>
    <row r="95" spans="2:6" ht="18.75">
      <c r="B95" s="388" t="s">
        <v>588</v>
      </c>
      <c r="C95" s="10"/>
      <c r="D95" s="16"/>
      <c r="E95" s="171"/>
      <c r="F95" s="171">
        <v>4760</v>
      </c>
    </row>
    <row r="96" spans="2:6" ht="18.75">
      <c r="B96" s="388"/>
      <c r="C96" s="10"/>
      <c r="D96" s="16"/>
      <c r="E96" s="171"/>
      <c r="F96" s="171"/>
    </row>
    <row r="97" spans="2:6" ht="18.75">
      <c r="B97" s="9"/>
      <c r="C97" s="10"/>
      <c r="D97" s="16"/>
      <c r="E97" s="171"/>
      <c r="F97" s="171"/>
    </row>
    <row r="98" spans="2:6" ht="18.75">
      <c r="B98" s="9"/>
      <c r="C98" s="4"/>
      <c r="D98" s="5"/>
      <c r="E98" s="171"/>
      <c r="F98" s="171"/>
    </row>
    <row r="99" spans="2:6" ht="18.75">
      <c r="B99" s="9"/>
      <c r="C99" s="4"/>
      <c r="D99" s="5"/>
      <c r="E99" s="171"/>
      <c r="F99" s="171"/>
    </row>
    <row r="100" spans="2:6" ht="18.75">
      <c r="B100" s="9"/>
      <c r="D100" s="106"/>
      <c r="E100" s="106"/>
      <c r="F100" s="106"/>
    </row>
    <row r="101" spans="2:6" ht="18.75">
      <c r="B101" s="15"/>
      <c r="C101" s="10"/>
      <c r="D101" s="16"/>
      <c r="E101" s="171"/>
      <c r="F101" s="171"/>
    </row>
    <row r="102" spans="2:6" ht="18.75">
      <c r="B102" s="9"/>
      <c r="D102" s="106"/>
      <c r="E102" s="106"/>
      <c r="F102" s="106"/>
    </row>
    <row r="103" spans="2:6" ht="18.75">
      <c r="B103" s="17"/>
      <c r="C103" s="10"/>
      <c r="D103" s="16"/>
      <c r="E103" s="171"/>
      <c r="F103" s="171"/>
    </row>
    <row r="104" spans="2:6" ht="18.75">
      <c r="B104" s="9"/>
      <c r="D104" s="5"/>
      <c r="E104" s="106"/>
      <c r="F104" s="171"/>
    </row>
    <row r="105" spans="2:6" ht="18.75">
      <c r="B105" s="9"/>
      <c r="C105" s="10"/>
      <c r="D105" s="16"/>
      <c r="E105" s="171"/>
      <c r="F105" s="171"/>
    </row>
    <row r="106" spans="2:6" ht="18.75">
      <c r="B106" s="18"/>
      <c r="C106" s="10"/>
      <c r="D106" s="16"/>
      <c r="E106" s="172"/>
      <c r="F106" s="172"/>
    </row>
    <row r="107" spans="2:6" ht="19.5" thickBot="1">
      <c r="B107" s="9"/>
      <c r="C107" s="10"/>
      <c r="D107" s="16"/>
      <c r="E107" s="173">
        <f>SUM(E93:E106)</f>
        <v>4760</v>
      </c>
      <c r="F107" s="173">
        <f>SUM(F93:F106)</f>
        <v>4760</v>
      </c>
    </row>
    <row r="108" spans="2:6" ht="19.5" thickTop="1">
      <c r="B108" s="9"/>
      <c r="C108" s="10"/>
      <c r="D108" s="16"/>
      <c r="E108" s="171"/>
      <c r="F108" s="171"/>
    </row>
    <row r="109" spans="2:6" ht="18.75">
      <c r="B109" s="9"/>
      <c r="C109" s="10"/>
      <c r="D109" s="16"/>
      <c r="E109" s="171"/>
      <c r="F109" s="171"/>
    </row>
    <row r="110" spans="2:6" ht="18.75">
      <c r="B110" s="19"/>
      <c r="C110" s="20"/>
      <c r="D110" s="21"/>
      <c r="E110" s="172"/>
      <c r="F110" s="172"/>
    </row>
    <row r="111" spans="2:6" ht="18.75">
      <c r="B111" s="104" t="s">
        <v>341</v>
      </c>
      <c r="C111" s="4"/>
      <c r="D111" s="4"/>
      <c r="E111" s="4"/>
      <c r="F111" s="4"/>
    </row>
    <row r="112" spans="2:6" ht="18.75">
      <c r="B112" s="105" t="s">
        <v>589</v>
      </c>
      <c r="C112" s="4"/>
      <c r="D112" s="4"/>
      <c r="E112" s="4"/>
      <c r="F112" s="4"/>
    </row>
    <row r="113" spans="2:6" ht="18.75">
      <c r="B113" s="105"/>
      <c r="C113" s="4"/>
      <c r="D113" s="4"/>
      <c r="E113" s="4"/>
      <c r="F113" s="4"/>
    </row>
    <row r="114" spans="2:6" ht="18.75">
      <c r="B114" s="105"/>
      <c r="C114" s="4"/>
      <c r="D114" s="4"/>
      <c r="E114" s="4"/>
      <c r="F114" s="4"/>
    </row>
    <row r="115" spans="2:6" ht="18.75">
      <c r="B115" s="4"/>
      <c r="C115" s="4"/>
      <c r="D115" s="4"/>
      <c r="E115" s="4"/>
      <c r="F115" s="4"/>
    </row>
    <row r="116" spans="2:6" ht="18.75">
      <c r="B116" s="4"/>
      <c r="C116" s="4"/>
      <c r="D116" s="4"/>
      <c r="E116" s="4"/>
      <c r="F116" s="4"/>
    </row>
    <row r="117" spans="2:6" ht="21">
      <c r="B117" s="379" t="s">
        <v>319</v>
      </c>
      <c r="C117" s="542" t="s">
        <v>320</v>
      </c>
      <c r="D117" s="543"/>
      <c r="E117" s="544" t="s">
        <v>0</v>
      </c>
      <c r="F117" s="545"/>
    </row>
    <row r="118" spans="2:6" ht="18.75">
      <c r="B118" s="4"/>
      <c r="C118" s="9"/>
      <c r="D118" s="10"/>
      <c r="E118" s="4"/>
      <c r="F118" s="4"/>
    </row>
    <row r="119" spans="2:6" ht="18.75">
      <c r="B119" s="381" t="s">
        <v>409</v>
      </c>
      <c r="C119" s="505" t="s">
        <v>487</v>
      </c>
      <c r="D119" s="506"/>
      <c r="E119" s="505" t="s">
        <v>409</v>
      </c>
      <c r="F119" s="537"/>
    </row>
    <row r="120" spans="2:6" ht="18.75">
      <c r="B120" s="378" t="s">
        <v>401</v>
      </c>
      <c r="C120" s="505" t="s">
        <v>488</v>
      </c>
      <c r="D120" s="506"/>
      <c r="E120" s="505" t="s">
        <v>401</v>
      </c>
      <c r="F120" s="537"/>
    </row>
    <row r="121" spans="2:6" ht="18.75">
      <c r="B121" s="380"/>
      <c r="C121" s="538"/>
      <c r="D121" s="539"/>
      <c r="E121" s="19"/>
      <c r="F121" s="7"/>
    </row>
    <row r="122" spans="2:6" ht="18.75">
      <c r="B122" s="4"/>
      <c r="C122" s="4"/>
      <c r="D122" s="4"/>
      <c r="E122" s="4"/>
      <c r="F122" s="4"/>
    </row>
    <row r="123" spans="2:6" ht="18.75">
      <c r="B123" s="4"/>
      <c r="C123" s="4"/>
      <c r="D123" s="4"/>
      <c r="E123" s="4"/>
      <c r="F123" s="4"/>
    </row>
    <row r="124" spans="2:6" ht="45.75" customHeight="1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/>
      <c r="F125" s="4"/>
    </row>
    <row r="126" spans="2:6" ht="18.75">
      <c r="B126" s="377"/>
      <c r="C126" s="4"/>
      <c r="D126" s="4"/>
      <c r="E126" s="4"/>
      <c r="F126" s="4"/>
    </row>
    <row r="127" spans="2:6" ht="18.75">
      <c r="B127" s="4"/>
      <c r="C127" s="4"/>
      <c r="D127" s="4"/>
      <c r="E127" s="4"/>
      <c r="F127" s="4"/>
    </row>
    <row r="128" spans="2:6" ht="18.75">
      <c r="B128" s="4"/>
      <c r="C128" s="4"/>
      <c r="D128" s="4"/>
      <c r="E128" s="4" t="s">
        <v>590</v>
      </c>
      <c r="F128" s="4"/>
    </row>
    <row r="129" spans="2:6" ht="18.75">
      <c r="B129" s="4"/>
      <c r="C129" s="4"/>
      <c r="D129" s="4"/>
      <c r="E129" s="4" t="s">
        <v>591</v>
      </c>
      <c r="F129" s="4"/>
    </row>
    <row r="130" spans="2:6" ht="23.25">
      <c r="B130" s="187" t="s">
        <v>414</v>
      </c>
      <c r="C130" s="188"/>
      <c r="D130" s="188"/>
      <c r="E130" s="187"/>
      <c r="F130" s="210"/>
    </row>
    <row r="131" spans="2:6" ht="23.25">
      <c r="B131" s="210" t="s">
        <v>415</v>
      </c>
      <c r="C131" s="210"/>
      <c r="D131" s="210"/>
      <c r="E131" s="7"/>
      <c r="F131" s="7"/>
    </row>
    <row r="132" spans="2:6" ht="18.75">
      <c r="B132" s="540" t="s">
        <v>14</v>
      </c>
      <c r="C132" s="541"/>
      <c r="D132" s="386" t="s">
        <v>15</v>
      </c>
      <c r="E132" s="3" t="s">
        <v>10</v>
      </c>
      <c r="F132" s="3" t="s">
        <v>11</v>
      </c>
    </row>
    <row r="133" spans="2:6" ht="18.75">
      <c r="B133" s="15" t="s">
        <v>592</v>
      </c>
      <c r="C133" s="10"/>
      <c r="D133" s="16">
        <v>22</v>
      </c>
      <c r="E133" s="171">
        <v>7000</v>
      </c>
      <c r="F133" s="171"/>
    </row>
    <row r="134" spans="2:6" ht="18.75">
      <c r="B134" s="15"/>
      <c r="C134" s="10"/>
      <c r="D134" s="16"/>
      <c r="E134" s="171"/>
      <c r="F134" s="171"/>
    </row>
    <row r="135" spans="2:6" ht="18.75">
      <c r="B135" s="388" t="s">
        <v>593</v>
      </c>
      <c r="C135" s="10"/>
      <c r="D135" s="16">
        <v>22</v>
      </c>
      <c r="E135" s="171"/>
      <c r="F135" s="171">
        <v>7000</v>
      </c>
    </row>
    <row r="136" spans="2:6" ht="18.75">
      <c r="B136" s="9"/>
      <c r="C136" s="10"/>
      <c r="D136" s="16"/>
      <c r="E136" s="171"/>
      <c r="F136" s="171"/>
    </row>
    <row r="137" spans="2:6" ht="18.75">
      <c r="B137" s="9"/>
      <c r="C137" s="10"/>
      <c r="D137" s="16"/>
      <c r="E137" s="171"/>
      <c r="F137" s="171"/>
    </row>
    <row r="138" spans="2:6" ht="18.75">
      <c r="B138" s="9"/>
      <c r="C138" s="4"/>
      <c r="D138" s="5"/>
      <c r="E138" s="171"/>
      <c r="F138" s="171"/>
    </row>
    <row r="139" spans="2:6" ht="18.75">
      <c r="B139" s="9"/>
      <c r="C139" s="4"/>
      <c r="D139" s="5"/>
      <c r="E139" s="171"/>
      <c r="F139" s="171"/>
    </row>
    <row r="140" spans="2:6" ht="18.75">
      <c r="B140" s="9"/>
      <c r="C140" s="4"/>
      <c r="D140" s="5"/>
      <c r="E140" s="171"/>
      <c r="F140" s="171"/>
    </row>
    <row r="141" spans="2:6" ht="18.75">
      <c r="B141" s="9"/>
      <c r="C141" s="4"/>
      <c r="D141" s="5"/>
      <c r="E141" s="171"/>
      <c r="F141" s="171"/>
    </row>
    <row r="142" spans="2:6" ht="18.75">
      <c r="B142" s="9"/>
      <c r="C142" s="4"/>
      <c r="D142" s="5"/>
      <c r="E142" s="171"/>
      <c r="F142" s="171"/>
    </row>
    <row r="143" spans="2:6" ht="18.75">
      <c r="B143" s="9"/>
      <c r="D143" s="106"/>
      <c r="E143" s="106"/>
      <c r="F143" s="106"/>
    </row>
    <row r="144" spans="2:6" ht="18.75">
      <c r="B144" s="15"/>
      <c r="C144" s="10"/>
      <c r="D144" s="16"/>
      <c r="E144" s="171"/>
      <c r="F144" s="171"/>
    </row>
    <row r="145" spans="2:6" ht="18.75">
      <c r="B145" s="9"/>
      <c r="D145" s="106"/>
      <c r="E145" s="106"/>
      <c r="F145" s="106"/>
    </row>
    <row r="146" spans="2:6" ht="18.75">
      <c r="B146" s="17"/>
      <c r="C146" s="10"/>
      <c r="D146" s="16"/>
      <c r="E146" s="171"/>
      <c r="F146" s="171"/>
    </row>
    <row r="147" spans="2:6" ht="18.75">
      <c r="B147" s="9"/>
      <c r="D147" s="5"/>
      <c r="E147" s="106"/>
      <c r="F147" s="171"/>
    </row>
    <row r="148" spans="2:6" ht="18.75">
      <c r="B148" s="9"/>
      <c r="C148" s="10"/>
      <c r="D148" s="16"/>
      <c r="E148" s="171"/>
      <c r="F148" s="171"/>
    </row>
    <row r="149" spans="2:6" ht="18.75">
      <c r="B149" s="18"/>
      <c r="C149" s="10"/>
      <c r="D149" s="16"/>
      <c r="E149" s="172"/>
      <c r="F149" s="172"/>
    </row>
    <row r="150" spans="2:6" ht="19.5" thickBot="1">
      <c r="B150" s="9"/>
      <c r="C150" s="10"/>
      <c r="D150" s="16"/>
      <c r="E150" s="173">
        <f>SUM(E133:E149)</f>
        <v>7000</v>
      </c>
      <c r="F150" s="173">
        <f>SUM(F133:F149)</f>
        <v>7000</v>
      </c>
    </row>
    <row r="151" spans="2:6" ht="19.5" thickTop="1">
      <c r="B151" s="9"/>
      <c r="C151" s="10"/>
      <c r="D151" s="16"/>
      <c r="E151" s="171"/>
      <c r="F151" s="171"/>
    </row>
    <row r="152" spans="2:6" ht="18.75">
      <c r="B152" s="9"/>
      <c r="C152" s="10"/>
      <c r="D152" s="16"/>
      <c r="E152" s="171"/>
      <c r="F152" s="171"/>
    </row>
    <row r="153" spans="2:6" ht="18.75">
      <c r="B153" s="19"/>
      <c r="C153" s="20"/>
      <c r="D153" s="21"/>
      <c r="E153" s="172"/>
      <c r="F153" s="172"/>
    </row>
    <row r="154" spans="2:6" ht="18.75">
      <c r="B154" s="104" t="s">
        <v>341</v>
      </c>
      <c r="C154" s="4"/>
      <c r="D154" s="4"/>
      <c r="E154" s="4"/>
      <c r="F154" s="4"/>
    </row>
    <row r="155" spans="2:6" ht="18.75">
      <c r="B155" s="105" t="s">
        <v>594</v>
      </c>
      <c r="C155" s="4"/>
      <c r="D155" s="4"/>
      <c r="E155" s="4"/>
      <c r="F155" s="4"/>
    </row>
    <row r="156" spans="2:6" ht="18.75">
      <c r="B156" s="4"/>
      <c r="C156" s="4"/>
      <c r="D156" s="4"/>
      <c r="E156" s="4"/>
      <c r="F156" s="4"/>
    </row>
    <row r="157" spans="2:6" ht="21">
      <c r="B157" s="387" t="s">
        <v>319</v>
      </c>
      <c r="C157" s="542" t="s">
        <v>320</v>
      </c>
      <c r="D157" s="543"/>
      <c r="E157" s="544" t="s">
        <v>0</v>
      </c>
      <c r="F157" s="545"/>
    </row>
    <row r="158" spans="2:6" ht="18.75">
      <c r="B158" s="4"/>
      <c r="C158" s="9"/>
      <c r="D158" s="10"/>
      <c r="E158" s="4"/>
      <c r="F158" s="4"/>
    </row>
    <row r="159" spans="2:6" ht="18.75">
      <c r="B159" s="384" t="s">
        <v>409</v>
      </c>
      <c r="C159" s="505" t="s">
        <v>487</v>
      </c>
      <c r="D159" s="506"/>
      <c r="E159" s="505" t="s">
        <v>409</v>
      </c>
      <c r="F159" s="537"/>
    </row>
    <row r="160" spans="2:6" ht="18.75">
      <c r="B160" s="383" t="s">
        <v>401</v>
      </c>
      <c r="C160" s="505" t="s">
        <v>488</v>
      </c>
      <c r="D160" s="506"/>
      <c r="E160" s="505" t="s">
        <v>401</v>
      </c>
      <c r="F160" s="537"/>
    </row>
    <row r="161" spans="2:6" ht="18.75">
      <c r="B161" s="385"/>
      <c r="C161" s="538"/>
      <c r="D161" s="539"/>
      <c r="E161" s="19"/>
      <c r="F161" s="7"/>
    </row>
  </sheetData>
  <sheetProtection/>
  <mergeCells count="30">
    <mergeCell ref="B49:C49"/>
    <mergeCell ref="C34:D34"/>
    <mergeCell ref="C35:D35"/>
    <mergeCell ref="E34:F34"/>
    <mergeCell ref="B5:C5"/>
    <mergeCell ref="C31:D31"/>
    <mergeCell ref="E31:F31"/>
    <mergeCell ref="C33:D33"/>
    <mergeCell ref="E33:F33"/>
    <mergeCell ref="C76:D76"/>
    <mergeCell ref="E76:F76"/>
    <mergeCell ref="C80:D80"/>
    <mergeCell ref="E79:F79"/>
    <mergeCell ref="E78:F78"/>
    <mergeCell ref="C120:D120"/>
    <mergeCell ref="E120:F120"/>
    <mergeCell ref="C121:D121"/>
    <mergeCell ref="B92:C92"/>
    <mergeCell ref="C117:D117"/>
    <mergeCell ref="E117:F117"/>
    <mergeCell ref="C119:D119"/>
    <mergeCell ref="E119:F119"/>
    <mergeCell ref="C160:D160"/>
    <mergeCell ref="E160:F160"/>
    <mergeCell ref="C161:D161"/>
    <mergeCell ref="B132:C132"/>
    <mergeCell ref="C157:D157"/>
    <mergeCell ref="E157:F157"/>
    <mergeCell ref="C159:D159"/>
    <mergeCell ref="E159:F159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A4">
      <selection activeCell="I26" sqref="I26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500</v>
      </c>
      <c r="C4" s="22"/>
      <c r="D4" s="303"/>
    </row>
    <row r="5" spans="4:6" ht="21" customHeight="1">
      <c r="D5" s="65" t="s">
        <v>607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646</v>
      </c>
      <c r="E7" s="67"/>
      <c r="F7" s="68">
        <v>0</v>
      </c>
    </row>
    <row r="8" spans="2:6" ht="20.25" customHeight="1">
      <c r="B8" s="1" t="s">
        <v>301</v>
      </c>
      <c r="E8" s="9"/>
      <c r="F8" s="501"/>
    </row>
    <row r="9" spans="2:6" ht="18.75">
      <c r="B9" s="501" t="s">
        <v>464</v>
      </c>
      <c r="C9" s="70"/>
      <c r="D9" s="71" t="s">
        <v>3</v>
      </c>
      <c r="E9" s="9"/>
      <c r="F9" s="501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501"/>
    </row>
    <row r="20" spans="2:8" s="304" customFormat="1" ht="18.75">
      <c r="B20" s="306"/>
      <c r="C20" s="501"/>
      <c r="D20" s="307"/>
      <c r="E20" s="308"/>
      <c r="F20" s="309"/>
      <c r="H20" s="307"/>
    </row>
    <row r="21" spans="2:6" ht="18.75">
      <c r="B21" s="1" t="s">
        <v>302</v>
      </c>
      <c r="E21" s="9"/>
      <c r="F21" s="501"/>
    </row>
    <row r="22" spans="2:6" ht="18.75">
      <c r="B22" s="1" t="s">
        <v>644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51</v>
      </c>
      <c r="F25" s="4"/>
    </row>
    <row r="26" spans="2:6" ht="18.75">
      <c r="B26" s="4" t="s">
        <v>421</v>
      </c>
      <c r="C26" s="4"/>
      <c r="D26" s="56"/>
      <c r="E26" s="9" t="s">
        <v>473</v>
      </c>
      <c r="F26" s="4"/>
    </row>
    <row r="27" spans="2:6" ht="18.75">
      <c r="B27" s="4" t="s">
        <v>418</v>
      </c>
      <c r="C27" s="4"/>
      <c r="D27" s="56"/>
      <c r="E27" s="9" t="s">
        <v>476</v>
      </c>
      <c r="F27" s="4"/>
    </row>
    <row r="28" spans="2:6" ht="18.75">
      <c r="B28" s="4" t="s">
        <v>647</v>
      </c>
      <c r="C28" s="4"/>
      <c r="D28" s="56"/>
      <c r="E28" s="9" t="str">
        <f>B28</f>
        <v> วันที่   31  มกราคม 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tabSelected="1" zoomScalePageLayoutView="0" workbookViewId="0" topLeftCell="A1">
      <selection activeCell="A1" sqref="A1:F1"/>
    </sheetView>
  </sheetViews>
  <sheetFormatPr defaultColWidth="9.140625" defaultRowHeight="21.75"/>
  <cols>
    <col min="1" max="1" width="8.140625" style="347" customWidth="1"/>
    <col min="2" max="2" width="51.57421875" style="347" customWidth="1"/>
    <col min="3" max="4" width="19.00390625" style="347" customWidth="1"/>
    <col min="5" max="6" width="19.00390625" style="85" customWidth="1"/>
    <col min="7" max="16384" width="9.140625" style="347" customWidth="1"/>
  </cols>
  <sheetData>
    <row r="1" spans="1:6" ht="23.25">
      <c r="A1" s="581" t="s">
        <v>80</v>
      </c>
      <c r="B1" s="581"/>
      <c r="C1" s="581"/>
      <c r="D1" s="581"/>
      <c r="E1" s="581"/>
      <c r="F1" s="581"/>
    </row>
    <row r="2" spans="1:6" ht="23.25">
      <c r="A2" s="581" t="s">
        <v>79</v>
      </c>
      <c r="B2" s="581"/>
      <c r="C2" s="581"/>
      <c r="D2" s="581"/>
      <c r="E2" s="581"/>
      <c r="F2" s="581"/>
    </row>
    <row r="3" spans="1:6" ht="23.25">
      <c r="A3" s="581" t="s">
        <v>512</v>
      </c>
      <c r="B3" s="581"/>
      <c r="C3" s="581"/>
      <c r="D3" s="581"/>
      <c r="E3" s="581"/>
      <c r="F3" s="581"/>
    </row>
    <row r="4" spans="1:6" ht="21">
      <c r="A4" s="582" t="s">
        <v>385</v>
      </c>
      <c r="B4" s="582" t="s">
        <v>116</v>
      </c>
      <c r="C4" s="348" t="s">
        <v>386</v>
      </c>
      <c r="D4" s="348" t="s">
        <v>339</v>
      </c>
      <c r="E4" s="349" t="s">
        <v>299</v>
      </c>
      <c r="F4" s="349" t="s">
        <v>125</v>
      </c>
    </row>
    <row r="5" spans="1:6" ht="21">
      <c r="A5" s="583"/>
      <c r="B5" s="583"/>
      <c r="C5" s="350" t="s">
        <v>387</v>
      </c>
      <c r="D5" s="350" t="s">
        <v>3</v>
      </c>
      <c r="E5" s="351" t="s">
        <v>3</v>
      </c>
      <c r="F5" s="351" t="s">
        <v>3</v>
      </c>
    </row>
    <row r="6" spans="1:6" ht="21">
      <c r="A6" s="352">
        <v>1</v>
      </c>
      <c r="B6" s="439" t="s">
        <v>544</v>
      </c>
      <c r="C6" s="353">
        <v>5313500</v>
      </c>
      <c r="D6" s="353">
        <v>0</v>
      </c>
      <c r="E6" s="84">
        <v>5043700</v>
      </c>
      <c r="F6" s="353">
        <f>C6-E6</f>
        <v>269800</v>
      </c>
    </row>
    <row r="7" spans="1:6" ht="21">
      <c r="A7" s="352">
        <v>2</v>
      </c>
      <c r="B7" s="439" t="s">
        <v>545</v>
      </c>
      <c r="C7" s="353">
        <v>410500</v>
      </c>
      <c r="D7" s="353">
        <v>0</v>
      </c>
      <c r="E7" s="84">
        <v>378000</v>
      </c>
      <c r="F7" s="353">
        <f>C7-E7</f>
        <v>32500</v>
      </c>
    </row>
    <row r="8" spans="1:6" ht="21">
      <c r="A8" s="352"/>
      <c r="B8" s="345"/>
      <c r="C8" s="196"/>
      <c r="D8" s="353"/>
      <c r="E8" s="56"/>
      <c r="F8" s="353"/>
    </row>
    <row r="9" spans="1:6" ht="21">
      <c r="A9" s="352"/>
      <c r="B9" s="345"/>
      <c r="C9" s="196"/>
      <c r="D9" s="353"/>
      <c r="E9" s="56"/>
      <c r="F9" s="353"/>
    </row>
    <row r="10" spans="1:6" ht="21">
      <c r="A10" s="354"/>
      <c r="B10" s="354"/>
      <c r="C10" s="354"/>
      <c r="D10" s="353"/>
      <c r="E10" s="353"/>
      <c r="F10" s="353"/>
    </row>
    <row r="11" spans="1:6" ht="21">
      <c r="A11" s="354"/>
      <c r="B11" s="354"/>
      <c r="C11" s="354"/>
      <c r="D11" s="354"/>
      <c r="E11" s="353"/>
      <c r="F11" s="353"/>
    </row>
    <row r="12" spans="1:6" ht="21">
      <c r="A12" s="354"/>
      <c r="B12" s="354"/>
      <c r="C12" s="354"/>
      <c r="D12" s="354"/>
      <c r="E12" s="353"/>
      <c r="F12" s="353"/>
    </row>
    <row r="13" spans="1:6" ht="21">
      <c r="A13" s="354"/>
      <c r="B13" s="354"/>
      <c r="C13" s="354"/>
      <c r="D13" s="354"/>
      <c r="E13" s="353"/>
      <c r="F13" s="353"/>
    </row>
    <row r="14" spans="1:6" ht="21">
      <c r="A14" s="354"/>
      <c r="B14" s="354"/>
      <c r="C14" s="354"/>
      <c r="D14" s="354"/>
      <c r="E14" s="353"/>
      <c r="F14" s="353"/>
    </row>
    <row r="15" spans="1:6" ht="21">
      <c r="A15" s="354"/>
      <c r="B15" s="354"/>
      <c r="C15" s="354"/>
      <c r="D15" s="354"/>
      <c r="E15" s="353"/>
      <c r="F15" s="353"/>
    </row>
    <row r="16" spans="1:6" ht="21">
      <c r="A16" s="354"/>
      <c r="B16" s="354"/>
      <c r="C16" s="355"/>
      <c r="D16" s="355"/>
      <c r="E16" s="356"/>
      <c r="F16" s="356"/>
    </row>
    <row r="17" spans="1:6" ht="21">
      <c r="A17" s="357"/>
      <c r="B17" s="358" t="s">
        <v>64</v>
      </c>
      <c r="C17" s="299">
        <f>SUM(C6:C16)</f>
        <v>5724000</v>
      </c>
      <c r="D17" s="299">
        <f>SUM(D6:D16)</f>
        <v>0</v>
      </c>
      <c r="E17" s="299">
        <f>SUM(E6:E16)</f>
        <v>5421700</v>
      </c>
      <c r="F17" s="299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G11" sqref="G1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344</v>
      </c>
      <c r="E3" s="22"/>
      <c r="F3" s="22"/>
    </row>
    <row r="4" spans="2:4" ht="23.25" customHeight="1">
      <c r="B4" s="22" t="s">
        <v>46</v>
      </c>
      <c r="C4" s="22"/>
      <c r="D4" s="65" t="s">
        <v>305</v>
      </c>
    </row>
    <row r="5" spans="4:6" ht="21" customHeight="1">
      <c r="D5" s="65" t="s">
        <v>296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382</v>
      </c>
      <c r="E7" s="67"/>
      <c r="F7" s="68">
        <v>19565.58</v>
      </c>
    </row>
    <row r="8" spans="2:6" ht="21.75" customHeight="1">
      <c r="B8" s="1" t="s">
        <v>47</v>
      </c>
      <c r="E8" s="9"/>
      <c r="F8" s="503"/>
    </row>
    <row r="9" spans="2:6" ht="21.75" customHeight="1">
      <c r="B9" s="503" t="s">
        <v>345</v>
      </c>
      <c r="C9" s="70" t="s">
        <v>48</v>
      </c>
      <c r="D9" s="71" t="s">
        <v>3</v>
      </c>
      <c r="E9" s="9"/>
      <c r="F9" s="503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503"/>
    </row>
    <row r="12" spans="2:6" ht="18.75">
      <c r="B12" s="70" t="s">
        <v>9</v>
      </c>
      <c r="C12" s="70" t="s">
        <v>2</v>
      </c>
      <c r="D12" s="74" t="s">
        <v>3</v>
      </c>
      <c r="E12" s="9"/>
      <c r="F12" s="503"/>
    </row>
    <row r="13" spans="2:6" ht="18.75">
      <c r="B13" s="75"/>
      <c r="C13" s="503"/>
      <c r="D13" s="76"/>
      <c r="E13" s="9"/>
      <c r="F13" s="77">
        <f>D13</f>
        <v>0</v>
      </c>
    </row>
    <row r="14" spans="2:6" ht="21.75">
      <c r="B14" s="1" t="s">
        <v>130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384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136</v>
      </c>
      <c r="C31" s="4"/>
      <c r="D31" s="56"/>
      <c r="E31" s="9" t="s">
        <v>379</v>
      </c>
      <c r="F31" s="4"/>
      <c r="J31" s="53"/>
    </row>
    <row r="32" spans="2:6" ht="18.75">
      <c r="B32" s="4" t="s">
        <v>135</v>
      </c>
      <c r="C32" s="4"/>
      <c r="D32" s="56"/>
      <c r="E32" s="9" t="s">
        <v>380</v>
      </c>
      <c r="F32" s="4"/>
    </row>
    <row r="33" spans="2:6" ht="18.75">
      <c r="B33" s="4" t="s">
        <v>383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C3" sqref="C3:E3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84" t="s">
        <v>80</v>
      </c>
      <c r="D1" s="584"/>
      <c r="E1" s="584"/>
      <c r="F1" s="366"/>
      <c r="G1" s="366"/>
      <c r="H1" s="366"/>
    </row>
    <row r="2" spans="3:8" ht="18.75">
      <c r="C2" s="584" t="s">
        <v>137</v>
      </c>
      <c r="D2" s="584"/>
      <c r="E2" s="584"/>
      <c r="F2" s="366"/>
      <c r="G2" s="366"/>
      <c r="H2" s="366"/>
    </row>
    <row r="3" spans="3:8" ht="18.75">
      <c r="C3" s="584" t="s">
        <v>654</v>
      </c>
      <c r="D3" s="584"/>
      <c r="E3" s="584"/>
      <c r="F3" s="366"/>
      <c r="G3" s="366"/>
      <c r="H3" s="366"/>
    </row>
    <row r="5" spans="2:5" ht="18.75">
      <c r="B5" s="368" t="s">
        <v>138</v>
      </c>
      <c r="C5" s="3" t="s">
        <v>445</v>
      </c>
      <c r="D5" s="3" t="s">
        <v>14</v>
      </c>
      <c r="E5" s="367" t="s">
        <v>3</v>
      </c>
    </row>
    <row r="6" spans="2:5" ht="18.75">
      <c r="B6" s="368">
        <v>1</v>
      </c>
      <c r="C6" s="374">
        <v>2</v>
      </c>
      <c r="D6" s="368" t="s">
        <v>484</v>
      </c>
      <c r="E6" s="295">
        <v>89000</v>
      </c>
    </row>
    <row r="7" spans="2:5" ht="18.75">
      <c r="B7" s="368">
        <v>2</v>
      </c>
      <c r="C7" s="374">
        <v>3</v>
      </c>
      <c r="D7" s="368" t="s">
        <v>483</v>
      </c>
      <c r="E7" s="295">
        <v>96000</v>
      </c>
    </row>
    <row r="8" spans="2:5" ht="18.75">
      <c r="B8" s="368">
        <v>3</v>
      </c>
      <c r="C8" s="374">
        <v>4</v>
      </c>
      <c r="D8" s="368" t="s">
        <v>480</v>
      </c>
      <c r="E8" s="295">
        <v>79104</v>
      </c>
    </row>
    <row r="9" spans="2:5" ht="18.75">
      <c r="B9" s="368">
        <v>4</v>
      </c>
      <c r="C9" s="374">
        <v>5</v>
      </c>
      <c r="D9" s="368" t="s">
        <v>479</v>
      </c>
      <c r="E9" s="295">
        <v>89000</v>
      </c>
    </row>
    <row r="10" spans="2:5" ht="18.75">
      <c r="B10" s="368">
        <v>5</v>
      </c>
      <c r="C10" s="374">
        <v>6</v>
      </c>
      <c r="D10" s="368" t="s">
        <v>481</v>
      </c>
      <c r="E10" s="295">
        <v>96000</v>
      </c>
    </row>
    <row r="11" spans="2:5" ht="18.75">
      <c r="B11" s="368">
        <v>6</v>
      </c>
      <c r="C11" s="374">
        <v>7</v>
      </c>
      <c r="D11" s="368" t="s">
        <v>485</v>
      </c>
      <c r="E11" s="295">
        <v>94500</v>
      </c>
    </row>
    <row r="12" spans="2:5" ht="18.75">
      <c r="B12" s="368">
        <v>7</v>
      </c>
      <c r="C12" s="374">
        <v>9</v>
      </c>
      <c r="D12" s="368" t="s">
        <v>482</v>
      </c>
      <c r="E12" s="295">
        <v>89000</v>
      </c>
    </row>
    <row r="13" spans="2:5" ht="18.75">
      <c r="B13" s="368">
        <v>8</v>
      </c>
      <c r="C13" s="374">
        <v>10</v>
      </c>
      <c r="D13" s="368" t="s">
        <v>486</v>
      </c>
      <c r="E13" s="295">
        <v>97500</v>
      </c>
    </row>
    <row r="14" spans="3:5" ht="18.75">
      <c r="C14" s="540" t="s">
        <v>64</v>
      </c>
      <c r="D14" s="541"/>
      <c r="E14" s="295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0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344</v>
      </c>
      <c r="E3" s="22"/>
      <c r="F3" s="22"/>
    </row>
    <row r="4" spans="2:4" ht="23.25" customHeight="1">
      <c r="B4" s="22" t="s">
        <v>46</v>
      </c>
      <c r="C4" s="22"/>
      <c r="D4" s="65" t="s">
        <v>305</v>
      </c>
    </row>
    <row r="5" spans="4:6" ht="21" customHeight="1">
      <c r="D5" s="65" t="s">
        <v>296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382</v>
      </c>
      <c r="E7" s="67"/>
      <c r="F7" s="68">
        <v>19565.58</v>
      </c>
    </row>
    <row r="8" spans="2:6" ht="21.75" customHeight="1">
      <c r="B8" s="1" t="s">
        <v>47</v>
      </c>
      <c r="E8" s="9"/>
      <c r="F8" s="69"/>
    </row>
    <row r="9" spans="2:6" ht="21.75" customHeight="1">
      <c r="B9" s="69" t="s">
        <v>345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130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384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136</v>
      </c>
      <c r="C31" s="4"/>
      <c r="D31" s="56"/>
      <c r="E31" s="9" t="s">
        <v>379</v>
      </c>
      <c r="F31" s="4"/>
      <c r="J31" s="53"/>
    </row>
    <row r="32" spans="2:6" ht="18.75">
      <c r="B32" s="4" t="s">
        <v>135</v>
      </c>
      <c r="C32" s="4"/>
      <c r="D32" s="56"/>
      <c r="E32" s="9" t="s">
        <v>380</v>
      </c>
      <c r="F32" s="4"/>
    </row>
    <row r="33" spans="2:6" ht="18.75">
      <c r="B33" s="4" t="s">
        <v>383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A26" sqref="A2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55" t="s">
        <v>80</v>
      </c>
      <c r="B1" s="555"/>
      <c r="C1" s="555"/>
      <c r="D1" s="555"/>
      <c r="E1" s="555"/>
      <c r="F1" s="555"/>
      <c r="G1" s="555"/>
      <c r="H1" s="555"/>
      <c r="I1" s="555"/>
      <c r="J1" s="555"/>
      <c r="K1" s="52"/>
    </row>
    <row r="2" spans="1:11" ht="23.25">
      <c r="A2" s="555" t="s">
        <v>283</v>
      </c>
      <c r="B2" s="555"/>
      <c r="C2" s="555"/>
      <c r="D2" s="555"/>
      <c r="E2" s="555"/>
      <c r="F2" s="555"/>
      <c r="G2" s="555"/>
      <c r="H2" s="555"/>
      <c r="I2" s="555"/>
      <c r="J2" s="555"/>
      <c r="K2" s="52"/>
    </row>
    <row r="3" spans="1:11" ht="23.25">
      <c r="A3" s="555" t="s">
        <v>374</v>
      </c>
      <c r="B3" s="555"/>
      <c r="C3" s="555"/>
      <c r="D3" s="555"/>
      <c r="E3" s="555"/>
      <c r="F3" s="555"/>
      <c r="G3" s="555"/>
      <c r="H3" s="555"/>
      <c r="I3" s="555"/>
      <c r="J3" s="555"/>
      <c r="K3" s="52"/>
    </row>
    <row r="5" spans="1:8" ht="18.75">
      <c r="A5" s="22" t="s">
        <v>284</v>
      </c>
      <c r="B5" s="4"/>
      <c r="C5" s="4"/>
      <c r="D5" s="4"/>
      <c r="E5" s="11" t="s">
        <v>23</v>
      </c>
      <c r="F5" s="4"/>
      <c r="G5" s="4"/>
      <c r="H5" s="54" t="s">
        <v>285</v>
      </c>
    </row>
    <row r="6" spans="2:8" ht="18.75">
      <c r="B6" s="58" t="s">
        <v>286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287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288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289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323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324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79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64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33</v>
      </c>
      <c r="B17" s="4"/>
      <c r="C17" s="4"/>
      <c r="D17" s="56"/>
      <c r="E17" s="11" t="s">
        <v>23</v>
      </c>
      <c r="F17" s="4"/>
      <c r="G17" s="4"/>
      <c r="H17" s="54" t="s">
        <v>285</v>
      </c>
    </row>
    <row r="18" spans="2:8" ht="18.75">
      <c r="B18" s="58" t="s">
        <v>290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322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291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292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294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325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326</v>
      </c>
      <c r="C24" s="60"/>
      <c r="D24" s="61"/>
      <c r="E24" s="61"/>
      <c r="F24" s="60"/>
      <c r="G24" s="60"/>
      <c r="H24" s="61"/>
    </row>
    <row r="25" spans="2:8" ht="18.75">
      <c r="B25" s="60" t="s">
        <v>293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139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81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64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295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G119"/>
  <sheetViews>
    <sheetView zoomScalePageLayoutView="0" workbookViewId="0" topLeftCell="A1">
      <selection activeCell="C56" sqref="C56"/>
    </sheetView>
  </sheetViews>
  <sheetFormatPr defaultColWidth="9.140625" defaultRowHeight="21.75"/>
  <cols>
    <col min="1" max="1" width="3.57421875" style="464" customWidth="1"/>
    <col min="2" max="2" width="39.7109375" style="464" customWidth="1"/>
    <col min="3" max="3" width="11.7109375" style="464" customWidth="1"/>
    <col min="4" max="4" width="21.421875" style="494" customWidth="1"/>
    <col min="5" max="5" width="19.7109375" style="494" customWidth="1"/>
    <col min="6" max="6" width="13.00390625" style="463" customWidth="1"/>
    <col min="7" max="7" width="13.8515625" style="464" customWidth="1"/>
    <col min="8" max="16384" width="9.140625" style="464" customWidth="1"/>
  </cols>
  <sheetData>
    <row r="1" spans="2:5" ht="18" customHeight="1">
      <c r="B1" s="546" t="s">
        <v>78</v>
      </c>
      <c r="C1" s="546"/>
      <c r="D1" s="546"/>
      <c r="E1" s="546"/>
    </row>
    <row r="2" spans="2:5" ht="18" customHeight="1">
      <c r="B2" s="546" t="s">
        <v>66</v>
      </c>
      <c r="C2" s="546"/>
      <c r="D2" s="546"/>
      <c r="E2" s="546"/>
    </row>
    <row r="3" spans="2:5" ht="18" customHeight="1">
      <c r="B3" s="546" t="s">
        <v>627</v>
      </c>
      <c r="C3" s="546"/>
      <c r="D3" s="546"/>
      <c r="E3" s="546"/>
    </row>
    <row r="4" spans="2:5" ht="5.25" customHeight="1">
      <c r="B4" s="495"/>
      <c r="C4" s="495"/>
      <c r="D4" s="496"/>
      <c r="E4" s="497"/>
    </row>
    <row r="5" spans="2:5" ht="19.5">
      <c r="B5" s="465" t="s">
        <v>14</v>
      </c>
      <c r="C5" s="465" t="s">
        <v>5</v>
      </c>
      <c r="D5" s="466" t="s">
        <v>19</v>
      </c>
      <c r="E5" s="467" t="s">
        <v>11</v>
      </c>
    </row>
    <row r="6" spans="2:5" ht="19.5">
      <c r="B6" s="468"/>
      <c r="C6" s="469" t="s">
        <v>6</v>
      </c>
      <c r="D6" s="470"/>
      <c r="E6" s="470"/>
    </row>
    <row r="7" spans="2:5" ht="19.5">
      <c r="B7" s="471" t="s">
        <v>67</v>
      </c>
      <c r="C7" s="472"/>
      <c r="D7" s="473">
        <f>'กระดาษทำการงบทดลอง  (2)'!I8</f>
        <v>0</v>
      </c>
      <c r="E7" s="474"/>
    </row>
    <row r="8" spans="2:5" ht="19.5">
      <c r="B8" s="471" t="s">
        <v>576</v>
      </c>
      <c r="C8" s="472" t="s">
        <v>578</v>
      </c>
      <c r="D8" s="473">
        <f>'กระดาษทำการงบทดลอง  (2)'!I9</f>
        <v>0</v>
      </c>
      <c r="E8" s="474"/>
    </row>
    <row r="9" spans="2:7" ht="19.5">
      <c r="B9" s="471" t="s">
        <v>577</v>
      </c>
      <c r="C9" s="475">
        <v>22</v>
      </c>
      <c r="D9" s="473">
        <f>'กระดาษทำการงบทดลอง  (2)'!I10</f>
        <v>19595550.01</v>
      </c>
      <c r="E9" s="476"/>
      <c r="G9" s="477"/>
    </row>
    <row r="10" spans="2:7" ht="19.5">
      <c r="B10" s="471" t="s">
        <v>348</v>
      </c>
      <c r="C10" s="475">
        <v>22</v>
      </c>
      <c r="D10" s="473">
        <f>'กระดาษทำการงบทดลอง  (2)'!I11</f>
        <v>4395403.49</v>
      </c>
      <c r="E10" s="476"/>
      <c r="G10" s="477"/>
    </row>
    <row r="11" spans="2:7" ht="19.5">
      <c r="B11" s="471" t="s">
        <v>113</v>
      </c>
      <c r="C11" s="475">
        <v>22</v>
      </c>
      <c r="D11" s="473">
        <f>'กระดาษทำการงบทดลอง  (2)'!I12</f>
        <v>550619.94</v>
      </c>
      <c r="E11" s="476"/>
      <c r="G11" s="477"/>
    </row>
    <row r="12" spans="2:7" ht="19.5">
      <c r="B12" s="471" t="s">
        <v>114</v>
      </c>
      <c r="C12" s="475">
        <v>22</v>
      </c>
      <c r="D12" s="473">
        <f>'กระดาษทำการงบทดลอง  (2)'!I13</f>
        <v>0</v>
      </c>
      <c r="E12" s="476"/>
      <c r="G12" s="477"/>
    </row>
    <row r="13" spans="2:7" ht="19.5">
      <c r="B13" s="471" t="s">
        <v>579</v>
      </c>
      <c r="C13" s="475">
        <v>21</v>
      </c>
      <c r="D13" s="473">
        <f>'กระดาษทำการงบทดลอง  (2)'!I14</f>
        <v>0</v>
      </c>
      <c r="E13" s="476"/>
      <c r="G13" s="477"/>
    </row>
    <row r="14" spans="2:7" ht="19.5">
      <c r="B14" s="471" t="s">
        <v>297</v>
      </c>
      <c r="C14" s="475">
        <v>82</v>
      </c>
      <c r="D14" s="473">
        <f>'กระดาษทำการงบทดลอง  (2)'!I15</f>
        <v>0</v>
      </c>
      <c r="E14" s="476"/>
      <c r="G14" s="477"/>
    </row>
    <row r="15" spans="2:5" ht="19.5">
      <c r="B15" s="471" t="s">
        <v>298</v>
      </c>
      <c r="C15" s="475"/>
      <c r="D15" s="473">
        <f>'กระดาษทำการงบทดลอง  (2)'!I16</f>
        <v>490000</v>
      </c>
      <c r="E15" s="476"/>
    </row>
    <row r="16" spans="2:7" ht="19.5">
      <c r="B16" s="471" t="s">
        <v>82</v>
      </c>
      <c r="C16" s="475">
        <v>90</v>
      </c>
      <c r="D16" s="473">
        <f>'กระดาษทำการงบทดลอง  (2)'!I17</f>
        <v>0</v>
      </c>
      <c r="E16" s="476"/>
      <c r="G16" s="477">
        <f>SUM(D9:D12)</f>
        <v>24541573.44</v>
      </c>
    </row>
    <row r="17" spans="2:7" ht="19.5">
      <c r="B17" s="471" t="s">
        <v>511</v>
      </c>
      <c r="C17" s="475">
        <v>601</v>
      </c>
      <c r="D17" s="473">
        <f>'กระดาษทำการงบทดลอง  (2)'!I18</f>
        <v>0</v>
      </c>
      <c r="E17" s="476"/>
      <c r="G17" s="477"/>
    </row>
    <row r="18" spans="2:7" ht="19.5">
      <c r="B18" s="471" t="s">
        <v>381</v>
      </c>
      <c r="C18" s="475"/>
      <c r="D18" s="473">
        <f>'กระดาษทำการงบทดลอง  (2)'!I19</f>
        <v>1122</v>
      </c>
      <c r="E18" s="476"/>
      <c r="G18" s="477"/>
    </row>
    <row r="19" spans="2:5" ht="19.5">
      <c r="B19" s="471" t="s">
        <v>329</v>
      </c>
      <c r="C19" s="475">
        <v>704</v>
      </c>
      <c r="D19" s="473">
        <f>'กระดาษทำการงบทดลอง  (2)'!I20</f>
        <v>0</v>
      </c>
      <c r="E19" s="476"/>
    </row>
    <row r="20" spans="2:5" ht="19.5">
      <c r="B20" s="471" t="s">
        <v>73</v>
      </c>
      <c r="C20" s="475">
        <v>0</v>
      </c>
      <c r="D20" s="473">
        <f>'กระดาษทำการงบทดลอง  (2)'!I21</f>
        <v>163364</v>
      </c>
      <c r="E20" s="476"/>
    </row>
    <row r="21" spans="2:5" ht="19.5">
      <c r="B21" s="471" t="s">
        <v>56</v>
      </c>
      <c r="C21" s="475">
        <v>100</v>
      </c>
      <c r="D21" s="473">
        <f>'กระดาษทำการงบทดลอง  (2)'!I22</f>
        <v>1907654</v>
      </c>
      <c r="E21" s="476"/>
    </row>
    <row r="22" spans="2:5" ht="19.5">
      <c r="B22" s="471" t="s">
        <v>57</v>
      </c>
      <c r="C22" s="478">
        <v>120</v>
      </c>
      <c r="D22" s="473">
        <f>'กระดาษทำการงบทดลอง  (2)'!I23</f>
        <v>39160</v>
      </c>
      <c r="E22" s="476"/>
    </row>
    <row r="23" spans="2:5" ht="19.5">
      <c r="B23" s="479" t="s">
        <v>58</v>
      </c>
      <c r="C23" s="478">
        <v>130</v>
      </c>
      <c r="D23" s="473">
        <f>'กระดาษทำการงบทดลอง  (2)'!I24</f>
        <v>252000</v>
      </c>
      <c r="E23" s="476"/>
    </row>
    <row r="24" spans="2:5" ht="19.5">
      <c r="B24" s="471" t="s">
        <v>59</v>
      </c>
      <c r="C24" s="478">
        <v>200</v>
      </c>
      <c r="D24" s="473">
        <f>'กระดาษทำการงบทดลอง  (2)'!I25</f>
        <v>43599.5</v>
      </c>
      <c r="E24" s="476"/>
    </row>
    <row r="25" spans="2:5" ht="19.5">
      <c r="B25" s="471" t="s">
        <v>60</v>
      </c>
      <c r="C25" s="478">
        <v>250</v>
      </c>
      <c r="D25" s="473">
        <f>'กระดาษทำการงบทดลอง  (2)'!I26</f>
        <v>737866.02</v>
      </c>
      <c r="E25" s="476"/>
    </row>
    <row r="26" spans="2:5" ht="19.5">
      <c r="B26" s="471" t="s">
        <v>61</v>
      </c>
      <c r="C26" s="478">
        <v>270</v>
      </c>
      <c r="D26" s="473">
        <f>'กระดาษทำการงบทดลอง  (2)'!I27</f>
        <v>129953</v>
      </c>
      <c r="E26" s="476"/>
    </row>
    <row r="27" spans="2:5" ht="19.5">
      <c r="B27" s="471" t="s">
        <v>62</v>
      </c>
      <c r="C27" s="478">
        <v>300</v>
      </c>
      <c r="D27" s="473">
        <f>'กระดาษทำการงบทดลอง  (2)'!I28</f>
        <v>34928.9</v>
      </c>
      <c r="E27" s="476"/>
    </row>
    <row r="28" spans="2:5" ht="19.5">
      <c r="B28" s="471" t="s">
        <v>74</v>
      </c>
      <c r="C28" s="478">
        <v>400</v>
      </c>
      <c r="D28" s="473">
        <f>'กระดาษทำการงบทดลอง  (2)'!I29</f>
        <v>682000</v>
      </c>
      <c r="E28" s="476"/>
    </row>
    <row r="29" spans="2:5" ht="19.5">
      <c r="B29" s="471" t="s">
        <v>75</v>
      </c>
      <c r="C29" s="478">
        <v>450</v>
      </c>
      <c r="D29" s="473">
        <f>'กระดาษทำการงบทดลอง  (2)'!I30</f>
        <v>0</v>
      </c>
      <c r="E29" s="476"/>
    </row>
    <row r="30" spans="2:5" ht="19.5">
      <c r="B30" s="471" t="s">
        <v>76</v>
      </c>
      <c r="C30" s="478">
        <v>500</v>
      </c>
      <c r="D30" s="473">
        <f>'กระดาษทำการงบทดลอง  (2)'!I31</f>
        <v>0</v>
      </c>
      <c r="E30" s="476"/>
    </row>
    <row r="31" spans="2:5" ht="19.5">
      <c r="B31" s="471" t="s">
        <v>123</v>
      </c>
      <c r="C31" s="478">
        <v>550</v>
      </c>
      <c r="D31" s="473">
        <f>'กระดาษทำการงบทดลอง  (2)'!I32</f>
        <v>0</v>
      </c>
      <c r="E31" s="476"/>
    </row>
    <row r="32" spans="2:5" ht="19.5">
      <c r="B32" s="471" t="s">
        <v>422</v>
      </c>
      <c r="C32" s="478"/>
      <c r="D32" s="473">
        <f>'กระดาษทำการงบทดลอง  (2)'!I33</f>
        <v>1965400</v>
      </c>
      <c r="E32" s="476"/>
    </row>
    <row r="33" spans="2:5" ht="19.5">
      <c r="B33" s="480" t="s">
        <v>77</v>
      </c>
      <c r="C33" s="478">
        <v>821</v>
      </c>
      <c r="D33" s="473"/>
      <c r="E33" s="476">
        <f>'กระดาษทำการงบทดลอง  (2)'!J34</f>
        <v>12036770.17</v>
      </c>
    </row>
    <row r="34" spans="2:5" ht="19.5">
      <c r="B34" s="471" t="s">
        <v>395</v>
      </c>
      <c r="C34" s="478">
        <v>900</v>
      </c>
      <c r="D34" s="473"/>
      <c r="E34" s="476">
        <f>'กระดาษทำการงบทดลอง  (2)'!J35</f>
        <v>119204.16</v>
      </c>
    </row>
    <row r="35" spans="2:5" ht="19.5">
      <c r="B35" s="471" t="s">
        <v>106</v>
      </c>
      <c r="C35" s="478">
        <v>600</v>
      </c>
      <c r="D35" s="473"/>
      <c r="E35" s="476">
        <f>'กระดาษทำการงบทดลอง  (2)'!J36</f>
        <v>40</v>
      </c>
    </row>
    <row r="36" spans="2:5" ht="19.5">
      <c r="B36" s="471" t="s">
        <v>133</v>
      </c>
      <c r="C36" s="478"/>
      <c r="D36" s="473"/>
      <c r="E36" s="476">
        <f>'กระดาษทำการงบทดลอง  (2)'!J37</f>
        <v>866696</v>
      </c>
    </row>
    <row r="37" spans="2:5" ht="19.5">
      <c r="B37" s="480" t="s">
        <v>79</v>
      </c>
      <c r="C37" s="478">
        <v>602</v>
      </c>
      <c r="D37" s="473"/>
      <c r="E37" s="476">
        <f>'กระดาษทำการงบทดลอง  (2)'!J38</f>
        <v>302300</v>
      </c>
    </row>
    <row r="38" spans="2:5" ht="19.5">
      <c r="B38" s="480" t="s">
        <v>496</v>
      </c>
      <c r="C38" s="478"/>
      <c r="D38" s="473"/>
      <c r="E38" s="476">
        <f>'กระดาษทำการงบทดลอง  (2)'!J39</f>
        <v>150500</v>
      </c>
    </row>
    <row r="39" spans="2:5" ht="19.5">
      <c r="B39" s="480" t="s">
        <v>356</v>
      </c>
      <c r="C39" s="478"/>
      <c r="D39" s="473"/>
      <c r="E39" s="476">
        <f>'กระดาษทำการงบทดลอง  (2)'!J40</f>
        <v>1034750.11</v>
      </c>
    </row>
    <row r="40" spans="2:5" ht="19.5">
      <c r="B40" s="480" t="s">
        <v>120</v>
      </c>
      <c r="C40" s="478">
        <v>700</v>
      </c>
      <c r="D40" s="473"/>
      <c r="E40" s="476">
        <f>'กระดาษทำการงบทดลอง  (2)'!J41</f>
        <v>8799074.29</v>
      </c>
    </row>
    <row r="41" spans="2:5" ht="19.5">
      <c r="B41" s="480" t="s">
        <v>100</v>
      </c>
      <c r="C41" s="478"/>
      <c r="D41" s="473"/>
      <c r="E41" s="476">
        <f>'กระดาษทำการงบทดลอง  (2)'!J42</f>
        <v>7679286.13</v>
      </c>
    </row>
    <row r="42" spans="2:7" ht="21.75" customHeight="1" thickBot="1">
      <c r="B42" s="481"/>
      <c r="C42" s="482"/>
      <c r="D42" s="483">
        <f>SUM(D7:D41)</f>
        <v>30988620.86</v>
      </c>
      <c r="E42" s="483">
        <f>SUM('งบทดลอง (2)'!E7:E41)</f>
        <v>30988620.859999996</v>
      </c>
      <c r="F42" s="484"/>
      <c r="G42" s="485"/>
    </row>
    <row r="43" spans="3:6" s="485" customFormat="1" ht="20.25" thickTop="1">
      <c r="C43" s="486"/>
      <c r="D43" s="487"/>
      <c r="E43" s="488"/>
      <c r="F43" s="484"/>
    </row>
    <row r="44" spans="3:6" s="485" customFormat="1" ht="19.5">
      <c r="C44" s="486"/>
      <c r="D44" s="487"/>
      <c r="E44" s="488"/>
      <c r="F44" s="484"/>
    </row>
    <row r="45" spans="3:6" s="485" customFormat="1" ht="19.5">
      <c r="C45" s="486"/>
      <c r="D45" s="488"/>
      <c r="E45" s="488"/>
      <c r="F45" s="484"/>
    </row>
    <row r="46" spans="3:6" s="485" customFormat="1" ht="19.5">
      <c r="C46" s="486"/>
      <c r="D46" s="488"/>
      <c r="E46" s="488"/>
      <c r="F46" s="484"/>
    </row>
    <row r="47" spans="3:6" s="485" customFormat="1" ht="19.5">
      <c r="C47" s="486"/>
      <c r="D47" s="488"/>
      <c r="E47" s="488"/>
      <c r="F47" s="484"/>
    </row>
    <row r="48" spans="3:6" s="485" customFormat="1" ht="19.5">
      <c r="C48" s="486"/>
      <c r="D48" s="488"/>
      <c r="E48" s="488"/>
      <c r="F48" s="484"/>
    </row>
    <row r="49" spans="3:6" s="485" customFormat="1" ht="19.5">
      <c r="C49" s="486"/>
      <c r="D49" s="487"/>
      <c r="E49" s="488"/>
      <c r="F49" s="484"/>
    </row>
    <row r="50" spans="3:6" s="485" customFormat="1" ht="19.5">
      <c r="C50" s="486"/>
      <c r="D50" s="487"/>
      <c r="E50" s="488"/>
      <c r="F50" s="484"/>
    </row>
    <row r="51" spans="3:6" s="485" customFormat="1" ht="19.5">
      <c r="C51" s="486"/>
      <c r="D51" s="488"/>
      <c r="E51" s="488"/>
      <c r="F51" s="484"/>
    </row>
    <row r="52" spans="3:6" s="485" customFormat="1" ht="19.5">
      <c r="C52" s="489"/>
      <c r="D52" s="487"/>
      <c r="E52" s="488"/>
      <c r="F52" s="484"/>
    </row>
    <row r="53" spans="3:6" s="485" customFormat="1" ht="19.5">
      <c r="C53" s="489"/>
      <c r="D53" s="488"/>
      <c r="E53" s="487"/>
      <c r="F53" s="484"/>
    </row>
    <row r="54" spans="3:6" s="485" customFormat="1" ht="19.5">
      <c r="C54" s="489"/>
      <c r="D54" s="488"/>
      <c r="E54" s="487"/>
      <c r="F54" s="484"/>
    </row>
    <row r="55" spans="3:6" s="485" customFormat="1" ht="19.5">
      <c r="C55" s="489"/>
      <c r="D55" s="488"/>
      <c r="E55" s="487"/>
      <c r="F55" s="484"/>
    </row>
    <row r="56" spans="3:6" s="485" customFormat="1" ht="19.5">
      <c r="C56" s="489"/>
      <c r="D56" s="488"/>
      <c r="E56" s="487"/>
      <c r="F56" s="484"/>
    </row>
    <row r="57" spans="3:6" s="485" customFormat="1" ht="19.5">
      <c r="C57" s="489"/>
      <c r="D57" s="488"/>
      <c r="E57" s="487"/>
      <c r="F57" s="484"/>
    </row>
    <row r="58" spans="3:6" s="485" customFormat="1" ht="19.5">
      <c r="C58" s="489"/>
      <c r="D58" s="488"/>
      <c r="E58" s="487"/>
      <c r="F58" s="484"/>
    </row>
    <row r="59" spans="3:6" s="485" customFormat="1" ht="19.5">
      <c r="C59" s="489"/>
      <c r="D59" s="488"/>
      <c r="E59" s="487"/>
      <c r="F59" s="484"/>
    </row>
    <row r="60" spans="3:6" s="485" customFormat="1" ht="19.5">
      <c r="C60" s="489"/>
      <c r="D60" s="488"/>
      <c r="E60" s="487"/>
      <c r="F60" s="484"/>
    </row>
    <row r="61" spans="3:6" s="485" customFormat="1" ht="19.5">
      <c r="C61" s="489">
        <v>251602</v>
      </c>
      <c r="D61" s="488"/>
      <c r="E61" s="487"/>
      <c r="F61" s="484"/>
    </row>
    <row r="62" spans="3:6" s="485" customFormat="1" ht="19.5">
      <c r="C62" s="489">
        <v>9790</v>
      </c>
      <c r="D62" s="488"/>
      <c r="E62" s="487"/>
      <c r="F62" s="484"/>
    </row>
    <row r="63" spans="3:6" s="485" customFormat="1" ht="19.5">
      <c r="C63" s="489">
        <v>63000</v>
      </c>
      <c r="D63" s="488"/>
      <c r="E63" s="487"/>
      <c r="F63" s="484"/>
    </row>
    <row r="64" spans="3:6" s="485" customFormat="1" ht="19.5">
      <c r="C64" s="490">
        <v>11860.5</v>
      </c>
      <c r="D64" s="488"/>
      <c r="E64" s="488"/>
      <c r="F64" s="484"/>
    </row>
    <row r="65" spans="3:6" s="485" customFormat="1" ht="19.5">
      <c r="C65" s="489">
        <v>197563.02</v>
      </c>
      <c r="D65" s="491"/>
      <c r="E65" s="491"/>
      <c r="F65" s="484"/>
    </row>
    <row r="66" spans="3:6" s="485" customFormat="1" ht="19.5">
      <c r="C66" s="489"/>
      <c r="D66" s="492"/>
      <c r="E66" s="492"/>
      <c r="F66" s="484"/>
    </row>
    <row r="67" spans="4:6" s="485" customFormat="1" ht="19.5">
      <c r="D67" s="488"/>
      <c r="E67" s="492"/>
      <c r="F67" s="484"/>
    </row>
    <row r="68" spans="4:6" s="485" customFormat="1" ht="19.5">
      <c r="D68" s="492"/>
      <c r="E68" s="493"/>
      <c r="F68" s="484"/>
    </row>
    <row r="69" spans="3:6" s="485" customFormat="1" ht="19.5">
      <c r="C69" s="485">
        <v>5000</v>
      </c>
      <c r="D69" s="492"/>
      <c r="E69" s="492"/>
      <c r="F69" s="484"/>
    </row>
    <row r="70" spans="4:6" s="485" customFormat="1" ht="19.5">
      <c r="D70" s="492"/>
      <c r="E70" s="492"/>
      <c r="F70" s="484"/>
    </row>
    <row r="71" spans="4:6" s="485" customFormat="1" ht="19.5">
      <c r="D71" s="492"/>
      <c r="E71" s="492"/>
      <c r="F71" s="484"/>
    </row>
    <row r="72" spans="4:6" s="485" customFormat="1" ht="19.5">
      <c r="D72" s="492"/>
      <c r="E72" s="492"/>
      <c r="F72" s="484"/>
    </row>
    <row r="73" spans="4:6" s="485" customFormat="1" ht="19.5">
      <c r="D73" s="492"/>
      <c r="E73" s="492"/>
      <c r="F73" s="484"/>
    </row>
    <row r="74" spans="4:6" s="485" customFormat="1" ht="19.5">
      <c r="D74" s="492"/>
      <c r="E74" s="492"/>
      <c r="F74" s="484"/>
    </row>
    <row r="75" spans="4:6" s="485" customFormat="1" ht="19.5">
      <c r="D75" s="492"/>
      <c r="E75" s="492"/>
      <c r="F75" s="484"/>
    </row>
    <row r="76" spans="4:6" s="485" customFormat="1" ht="19.5">
      <c r="D76" s="492"/>
      <c r="E76" s="492"/>
      <c r="F76" s="484"/>
    </row>
    <row r="77" spans="4:6" s="485" customFormat="1" ht="19.5">
      <c r="D77" s="492"/>
      <c r="E77" s="492"/>
      <c r="F77" s="484"/>
    </row>
    <row r="78" spans="4:6" s="485" customFormat="1" ht="19.5">
      <c r="D78" s="492"/>
      <c r="E78" s="492"/>
      <c r="F78" s="484"/>
    </row>
    <row r="79" spans="4:6" s="485" customFormat="1" ht="19.5">
      <c r="D79" s="492"/>
      <c r="E79" s="492"/>
      <c r="F79" s="484"/>
    </row>
    <row r="80" spans="4:6" s="485" customFormat="1" ht="19.5">
      <c r="D80" s="492"/>
      <c r="E80" s="492"/>
      <c r="F80" s="484"/>
    </row>
    <row r="81" spans="4:6" s="485" customFormat="1" ht="19.5">
      <c r="D81" s="492"/>
      <c r="E81" s="492"/>
      <c r="F81" s="484"/>
    </row>
    <row r="82" spans="4:6" s="485" customFormat="1" ht="19.5">
      <c r="D82" s="492"/>
      <c r="E82" s="492"/>
      <c r="F82" s="484"/>
    </row>
    <row r="83" spans="3:6" s="485" customFormat="1" ht="19.5">
      <c r="C83" s="485">
        <v>402604.82</v>
      </c>
      <c r="D83" s="492"/>
      <c r="E83" s="492"/>
      <c r="F83" s="484"/>
    </row>
    <row r="84" spans="3:6" s="485" customFormat="1" ht="19.5">
      <c r="C84" s="485">
        <v>14846.32</v>
      </c>
      <c r="D84" s="492"/>
      <c r="E84" s="492"/>
      <c r="F84" s="484"/>
    </row>
    <row r="85" spans="3:6" s="485" customFormat="1" ht="19.5">
      <c r="C85" s="485">
        <v>19404</v>
      </c>
      <c r="D85" s="492" t="s">
        <v>514</v>
      </c>
      <c r="E85" s="492"/>
      <c r="F85" s="484"/>
    </row>
    <row r="86" spans="4:6" s="485" customFormat="1" ht="19.5">
      <c r="D86" s="492"/>
      <c r="E86" s="492"/>
      <c r="F86" s="484"/>
    </row>
    <row r="87" spans="4:6" s="485" customFormat="1" ht="19.5">
      <c r="D87" s="492"/>
      <c r="E87" s="492"/>
      <c r="F87" s="484"/>
    </row>
    <row r="88" spans="3:6" s="485" customFormat="1" ht="19.5">
      <c r="C88" s="485">
        <v>124500</v>
      </c>
      <c r="D88" s="492"/>
      <c r="E88" s="492"/>
      <c r="F88" s="484"/>
    </row>
    <row r="89" spans="4:6" s="485" customFormat="1" ht="19.5">
      <c r="D89" s="492"/>
      <c r="E89" s="492"/>
      <c r="F89" s="484"/>
    </row>
    <row r="90" spans="4:6" s="485" customFormat="1" ht="19.5">
      <c r="D90" s="492"/>
      <c r="E90" s="492"/>
      <c r="F90" s="484"/>
    </row>
    <row r="91" spans="4:6" s="485" customFormat="1" ht="19.5">
      <c r="D91" s="492"/>
      <c r="E91" s="492"/>
      <c r="F91" s="484"/>
    </row>
    <row r="92" spans="4:6" s="485" customFormat="1" ht="19.5">
      <c r="D92" s="492"/>
      <c r="E92" s="492"/>
      <c r="F92" s="484"/>
    </row>
    <row r="93" spans="4:6" s="485" customFormat="1" ht="19.5">
      <c r="D93" s="492"/>
      <c r="E93" s="492"/>
      <c r="F93" s="484"/>
    </row>
    <row r="94" spans="4:6" s="485" customFormat="1" ht="19.5">
      <c r="D94" s="492"/>
      <c r="E94" s="492"/>
      <c r="F94" s="484"/>
    </row>
    <row r="95" spans="4:6" s="485" customFormat="1" ht="19.5">
      <c r="D95" s="492"/>
      <c r="E95" s="492"/>
      <c r="F95" s="484"/>
    </row>
    <row r="96" spans="4:6" s="485" customFormat="1" ht="19.5">
      <c r="D96" s="492"/>
      <c r="E96" s="492"/>
      <c r="F96" s="484"/>
    </row>
    <row r="97" spans="4:6" s="485" customFormat="1" ht="19.5">
      <c r="D97" s="492"/>
      <c r="E97" s="492"/>
      <c r="F97" s="484"/>
    </row>
    <row r="98" spans="4:6" s="485" customFormat="1" ht="19.5">
      <c r="D98" s="492"/>
      <c r="E98" s="492"/>
      <c r="F98" s="484"/>
    </row>
    <row r="99" spans="4:6" s="485" customFormat="1" ht="19.5">
      <c r="D99" s="492"/>
      <c r="E99" s="492"/>
      <c r="F99" s="484"/>
    </row>
    <row r="100" spans="4:6" s="485" customFormat="1" ht="19.5">
      <c r="D100" s="492"/>
      <c r="E100" s="492"/>
      <c r="F100" s="484"/>
    </row>
    <row r="101" spans="4:6" s="485" customFormat="1" ht="19.5">
      <c r="D101" s="492"/>
      <c r="E101" s="492"/>
      <c r="F101" s="484"/>
    </row>
    <row r="102" spans="4:6" s="485" customFormat="1" ht="19.5">
      <c r="D102" s="492"/>
      <c r="E102" s="492"/>
      <c r="F102" s="484"/>
    </row>
    <row r="103" spans="4:6" s="485" customFormat="1" ht="19.5">
      <c r="D103" s="492"/>
      <c r="E103" s="492"/>
      <c r="F103" s="484"/>
    </row>
    <row r="104" spans="4:6" s="485" customFormat="1" ht="19.5">
      <c r="D104" s="492"/>
      <c r="E104" s="492"/>
      <c r="F104" s="484"/>
    </row>
    <row r="105" spans="4:6" s="485" customFormat="1" ht="19.5">
      <c r="D105" s="492"/>
      <c r="E105" s="492"/>
      <c r="F105" s="484"/>
    </row>
    <row r="106" spans="4:6" s="485" customFormat="1" ht="19.5">
      <c r="D106" s="492"/>
      <c r="E106" s="492"/>
      <c r="F106" s="484"/>
    </row>
    <row r="107" spans="4:6" s="485" customFormat="1" ht="19.5">
      <c r="D107" s="492"/>
      <c r="E107" s="492"/>
      <c r="F107" s="484"/>
    </row>
    <row r="108" spans="4:6" s="485" customFormat="1" ht="19.5">
      <c r="D108" s="492"/>
      <c r="E108" s="492"/>
      <c r="F108" s="484"/>
    </row>
    <row r="109" spans="4:6" s="485" customFormat="1" ht="19.5">
      <c r="D109" s="492"/>
      <c r="E109" s="492"/>
      <c r="F109" s="484"/>
    </row>
    <row r="110" spans="4:6" s="485" customFormat="1" ht="19.5">
      <c r="D110" s="492"/>
      <c r="E110" s="492"/>
      <c r="F110" s="484"/>
    </row>
    <row r="111" spans="4:6" s="485" customFormat="1" ht="19.5">
      <c r="D111" s="492"/>
      <c r="E111" s="492"/>
      <c r="F111" s="484"/>
    </row>
    <row r="112" spans="4:6" s="485" customFormat="1" ht="19.5">
      <c r="D112" s="492"/>
      <c r="E112" s="492"/>
      <c r="F112" s="484"/>
    </row>
    <row r="113" spans="4:6" s="485" customFormat="1" ht="19.5">
      <c r="D113" s="492"/>
      <c r="E113" s="492"/>
      <c r="F113" s="484"/>
    </row>
    <row r="114" spans="4:6" s="485" customFormat="1" ht="19.5">
      <c r="D114" s="492"/>
      <c r="E114" s="492"/>
      <c r="F114" s="484"/>
    </row>
    <row r="115" spans="4:6" s="485" customFormat="1" ht="19.5">
      <c r="D115" s="492"/>
      <c r="E115" s="492"/>
      <c r="F115" s="484"/>
    </row>
    <row r="116" spans="4:6" s="485" customFormat="1" ht="19.5">
      <c r="D116" s="492"/>
      <c r="E116" s="492"/>
      <c r="F116" s="484"/>
    </row>
    <row r="117" spans="4:6" s="485" customFormat="1" ht="19.5">
      <c r="D117" s="492"/>
      <c r="E117" s="492"/>
      <c r="F117" s="484"/>
    </row>
    <row r="118" spans="4:7" s="485" customFormat="1" ht="19.5">
      <c r="D118" s="492"/>
      <c r="E118" s="492"/>
      <c r="F118" s="463"/>
      <c r="G118" s="464"/>
    </row>
    <row r="119" spans="2:5" ht="19.5">
      <c r="B119" s="485"/>
      <c r="C119" s="485"/>
      <c r="D119" s="492"/>
      <c r="E119" s="492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L95"/>
  <sheetViews>
    <sheetView zoomScale="115" zoomScaleNormal="115" zoomScaleSheetLayoutView="100" zoomScalePageLayoutView="0" workbookViewId="0" topLeftCell="C79">
      <selection activeCell="J96" sqref="J96"/>
    </sheetView>
  </sheetViews>
  <sheetFormatPr defaultColWidth="9.140625" defaultRowHeight="21.75"/>
  <cols>
    <col min="1" max="1" width="1.1484375" style="216" hidden="1" customWidth="1"/>
    <col min="2" max="3" width="16.140625" style="216" customWidth="1"/>
    <col min="4" max="4" width="34.00390625" style="216" customWidth="1"/>
    <col min="5" max="5" width="7.8515625" style="216" customWidth="1"/>
    <col min="6" max="6" width="16.00390625" style="216" customWidth="1"/>
    <col min="7" max="7" width="2.7109375" style="216" customWidth="1"/>
    <col min="8" max="9" width="2.8515625" style="216" customWidth="1"/>
    <col min="10" max="10" width="15.421875" style="216" customWidth="1"/>
    <col min="11" max="11" width="14.00390625" style="216" customWidth="1"/>
    <col min="12" max="16384" width="9.140625" style="216" customWidth="1"/>
  </cols>
  <sheetData>
    <row r="1" spans="2:6" ht="23.25" customHeight="1">
      <c r="B1" s="546" t="s">
        <v>80</v>
      </c>
      <c r="C1" s="546"/>
      <c r="D1" s="546"/>
      <c r="E1" s="546"/>
      <c r="F1" s="546"/>
    </row>
    <row r="2" spans="2:6" ht="23.25" customHeight="1">
      <c r="B2" s="546" t="s">
        <v>313</v>
      </c>
      <c r="C2" s="546"/>
      <c r="D2" s="546"/>
      <c r="E2" s="546"/>
      <c r="F2" s="546"/>
    </row>
    <row r="3" spans="2:6" ht="23.25" customHeight="1">
      <c r="B3" s="24"/>
      <c r="C3" s="24"/>
      <c r="D3" s="24"/>
      <c r="E3" s="217" t="s">
        <v>513</v>
      </c>
      <c r="F3" s="217"/>
    </row>
    <row r="4" spans="2:6" ht="23.25" customHeight="1">
      <c r="B4" s="546" t="s">
        <v>45</v>
      </c>
      <c r="C4" s="546"/>
      <c r="D4" s="546"/>
      <c r="E4" s="546"/>
      <c r="F4" s="546"/>
    </row>
    <row r="5" spans="2:6" ht="23.25" customHeight="1">
      <c r="B5" s="24"/>
      <c r="C5" s="24"/>
      <c r="D5" s="217" t="s">
        <v>628</v>
      </c>
      <c r="E5" s="217"/>
      <c r="F5" s="24"/>
    </row>
    <row r="6" spans="2:6" ht="5.25" customHeight="1" thickBot="1">
      <c r="B6" s="218"/>
      <c r="C6" s="218"/>
      <c r="D6" s="218"/>
      <c r="E6" s="218"/>
      <c r="F6" s="218"/>
    </row>
    <row r="7" spans="2:6" ht="18" thickTop="1">
      <c r="B7" s="547" t="s">
        <v>20</v>
      </c>
      <c r="C7" s="548"/>
      <c r="D7" s="219"/>
      <c r="E7" s="220"/>
      <c r="F7" s="221" t="s">
        <v>23</v>
      </c>
    </row>
    <row r="8" spans="2:6" ht="17.25">
      <c r="B8" s="25" t="s">
        <v>21</v>
      </c>
      <c r="C8" s="25" t="s">
        <v>22</v>
      </c>
      <c r="D8" s="450" t="s">
        <v>14</v>
      </c>
      <c r="E8" s="26" t="s">
        <v>15</v>
      </c>
      <c r="F8" s="27" t="s">
        <v>22</v>
      </c>
    </row>
    <row r="9" spans="2:6" ht="18" thickBot="1">
      <c r="B9" s="222" t="s">
        <v>7</v>
      </c>
      <c r="C9" s="222" t="s">
        <v>7</v>
      </c>
      <c r="D9" s="223"/>
      <c r="E9" s="224"/>
      <c r="F9" s="225" t="s">
        <v>7</v>
      </c>
    </row>
    <row r="10" spans="2:6" ht="18" thickTop="1">
      <c r="B10" s="226"/>
      <c r="C10" s="227">
        <v>18422689.06</v>
      </c>
      <c r="D10" s="216" t="s">
        <v>24</v>
      </c>
      <c r="E10" s="220"/>
      <c r="F10" s="228">
        <v>24521514.75</v>
      </c>
    </row>
    <row r="11" spans="2:6" ht="17.25">
      <c r="B11" s="226"/>
      <c r="C11" s="228"/>
      <c r="D11" s="229" t="s">
        <v>458</v>
      </c>
      <c r="E11" s="230"/>
      <c r="F11" s="228"/>
    </row>
    <row r="12" spans="2:10" ht="17.25">
      <c r="B12" s="226">
        <v>95000</v>
      </c>
      <c r="C12" s="228">
        <v>69923.2</v>
      </c>
      <c r="D12" s="216" t="s">
        <v>25</v>
      </c>
      <c r="E12" s="230">
        <v>100</v>
      </c>
      <c r="F12" s="231">
        <v>69160.46</v>
      </c>
      <c r="J12" s="216" t="s">
        <v>8</v>
      </c>
    </row>
    <row r="13" spans="2:11" ht="17.25">
      <c r="B13" s="226">
        <v>64400</v>
      </c>
      <c r="C13" s="228">
        <v>897</v>
      </c>
      <c r="D13" s="216" t="s">
        <v>26</v>
      </c>
      <c r="E13" s="230">
        <v>120</v>
      </c>
      <c r="F13" s="231">
        <v>734</v>
      </c>
      <c r="K13" s="216" t="s">
        <v>8</v>
      </c>
    </row>
    <row r="14" spans="2:6" ht="17.25">
      <c r="B14" s="226">
        <v>105000</v>
      </c>
      <c r="C14" s="228">
        <v>65716.09</v>
      </c>
      <c r="D14" s="216" t="s">
        <v>27</v>
      </c>
      <c r="E14" s="230">
        <v>200</v>
      </c>
      <c r="F14" s="231">
        <v>65716.09</v>
      </c>
    </row>
    <row r="15" spans="2:6" ht="17.25">
      <c r="B15" s="232"/>
      <c r="C15" s="228">
        <v>0</v>
      </c>
      <c r="D15" s="216" t="s">
        <v>28</v>
      </c>
      <c r="E15" s="230">
        <v>250</v>
      </c>
      <c r="F15" s="231">
        <v>0</v>
      </c>
    </row>
    <row r="16" spans="2:10" ht="17.25">
      <c r="B16" s="226">
        <v>170000</v>
      </c>
      <c r="C16" s="231">
        <v>5782</v>
      </c>
      <c r="D16" s="216" t="s">
        <v>29</v>
      </c>
      <c r="E16" s="230">
        <v>300</v>
      </c>
      <c r="F16" s="231">
        <v>0</v>
      </c>
      <c r="J16" s="216" t="s">
        <v>495</v>
      </c>
    </row>
    <row r="17" spans="2:6" ht="17.25">
      <c r="B17" s="226"/>
      <c r="C17" s="228">
        <v>0</v>
      </c>
      <c r="D17" s="216" t="s">
        <v>54</v>
      </c>
      <c r="E17" s="230">
        <v>350</v>
      </c>
      <c r="F17" s="231">
        <v>0</v>
      </c>
    </row>
    <row r="18" spans="2:6" ht="17.25">
      <c r="B18" s="226">
        <v>11690000</v>
      </c>
      <c r="C18" s="228">
        <v>3072734.88</v>
      </c>
      <c r="D18" s="216" t="s">
        <v>30</v>
      </c>
      <c r="E18" s="230">
        <v>1000</v>
      </c>
      <c r="F18" s="231">
        <v>1038068.01</v>
      </c>
    </row>
    <row r="19" spans="2:6" ht="17.25">
      <c r="B19" s="226">
        <v>5975600</v>
      </c>
      <c r="C19" s="231">
        <v>5893017</v>
      </c>
      <c r="D19" s="216" t="s">
        <v>31</v>
      </c>
      <c r="E19" s="230">
        <v>2000</v>
      </c>
      <c r="F19" s="228">
        <v>306400</v>
      </c>
    </row>
    <row r="20" spans="2:6" ht="18" thickBot="1">
      <c r="B20" s="233">
        <f>SUM(B12:B19)</f>
        <v>18100000</v>
      </c>
      <c r="C20" s="28">
        <f>SUM(C12:C19)</f>
        <v>9108070.17</v>
      </c>
      <c r="E20" s="230"/>
      <c r="F20" s="234">
        <f>SUM(F12:F19)</f>
        <v>1480078.56</v>
      </c>
    </row>
    <row r="21" spans="2:6" ht="18" thickTop="1">
      <c r="B21" s="29"/>
      <c r="C21" s="228">
        <v>2731200</v>
      </c>
      <c r="D21" s="216" t="s">
        <v>354</v>
      </c>
      <c r="E21" s="230">
        <v>3000</v>
      </c>
      <c r="F21" s="235">
        <v>0</v>
      </c>
    </row>
    <row r="22" spans="2:6" ht="17.25">
      <c r="B22" s="29"/>
      <c r="C22" s="228">
        <v>197500</v>
      </c>
      <c r="D22" s="216" t="s">
        <v>355</v>
      </c>
      <c r="E22" s="230">
        <v>3000</v>
      </c>
      <c r="F22" s="235">
        <v>0</v>
      </c>
    </row>
    <row r="23" spans="2:6" ht="17.25">
      <c r="B23" s="29"/>
      <c r="C23" s="228"/>
      <c r="D23" s="216" t="s">
        <v>427</v>
      </c>
      <c r="E23" s="230">
        <v>3000</v>
      </c>
      <c r="F23" s="235"/>
    </row>
    <row r="24" spans="2:6" ht="17.25">
      <c r="B24" s="29"/>
      <c r="C24" s="228"/>
      <c r="D24" s="216" t="s">
        <v>428</v>
      </c>
      <c r="E24" s="230"/>
      <c r="F24" s="235"/>
    </row>
    <row r="25" spans="2:6" ht="17.25">
      <c r="B25" s="29"/>
      <c r="C25" s="228"/>
      <c r="D25" s="220" t="s">
        <v>429</v>
      </c>
      <c r="E25" s="220"/>
      <c r="F25" s="228"/>
    </row>
    <row r="26" spans="3:6" ht="17.25">
      <c r="C26" s="228"/>
      <c r="D26" s="216" t="s">
        <v>126</v>
      </c>
      <c r="E26" s="236">
        <v>602</v>
      </c>
      <c r="F26" s="228"/>
    </row>
    <row r="27" spans="3:6" ht="17.25">
      <c r="C27" s="228">
        <v>40</v>
      </c>
      <c r="D27" s="216" t="s">
        <v>81</v>
      </c>
      <c r="E27" s="236">
        <v>600</v>
      </c>
      <c r="F27" s="228">
        <v>0</v>
      </c>
    </row>
    <row r="28" spans="3:6" ht="17.25">
      <c r="C28" s="228"/>
      <c r="D28" s="216" t="s">
        <v>139</v>
      </c>
      <c r="E28" s="236"/>
      <c r="F28" s="228"/>
    </row>
    <row r="29" spans="3:6" ht="17.25">
      <c r="C29" s="228">
        <v>21185.81</v>
      </c>
      <c r="D29" s="216" t="s">
        <v>499</v>
      </c>
      <c r="E29" s="236">
        <v>900</v>
      </c>
      <c r="F29" s="235">
        <f>'หมายเหตุ 2 (2)'!F10</f>
        <v>12874.9</v>
      </c>
    </row>
    <row r="30" spans="3:6" ht="17.25">
      <c r="C30" s="228"/>
      <c r="D30" s="216" t="s">
        <v>356</v>
      </c>
      <c r="E30" s="236"/>
      <c r="F30" s="235"/>
    </row>
    <row r="31" spans="3:6" ht="17.25">
      <c r="C31" s="228">
        <v>6798.61</v>
      </c>
      <c r="D31" s="216" t="s">
        <v>63</v>
      </c>
      <c r="E31" s="236">
        <v>700</v>
      </c>
      <c r="F31" s="228">
        <v>2798.61</v>
      </c>
    </row>
    <row r="32" spans="3:6" ht="17.25">
      <c r="C32" s="228"/>
      <c r="D32" s="216" t="s">
        <v>310</v>
      </c>
      <c r="E32" s="236"/>
      <c r="F32" s="228"/>
    </row>
    <row r="33" spans="3:6" ht="17.25">
      <c r="C33" s="228"/>
      <c r="D33" s="216" t="s">
        <v>314</v>
      </c>
      <c r="E33" s="236"/>
      <c r="F33" s="228"/>
    </row>
    <row r="34" spans="3:6" ht="17.25">
      <c r="C34" s="228">
        <v>163912</v>
      </c>
      <c r="D34" s="216" t="s">
        <v>82</v>
      </c>
      <c r="E34" s="236">
        <v>90</v>
      </c>
      <c r="F34" s="228">
        <v>7008</v>
      </c>
    </row>
    <row r="35" spans="3:6" ht="17.25">
      <c r="C35" s="228">
        <v>1491500</v>
      </c>
      <c r="D35" s="216" t="s">
        <v>329</v>
      </c>
      <c r="E35" s="236"/>
      <c r="F35" s="228">
        <v>0</v>
      </c>
    </row>
    <row r="36" spans="3:6" ht="17.25">
      <c r="C36" s="31">
        <f>SUM(C21:C35)</f>
        <v>4612136.42</v>
      </c>
      <c r="E36" s="230"/>
      <c r="F36" s="31">
        <f>SUM(F21:F35)</f>
        <v>22681.510000000002</v>
      </c>
    </row>
    <row r="37" spans="3:6" ht="18" thickBot="1">
      <c r="C37" s="28">
        <f>SUM(C36,C20)</f>
        <v>13720206.59</v>
      </c>
      <c r="D37" s="216" t="s">
        <v>32</v>
      </c>
      <c r="E37" s="237"/>
      <c r="F37" s="234">
        <f>SUM(F36,F20)</f>
        <v>1502760.07</v>
      </c>
    </row>
    <row r="38" spans="3:6" ht="18" thickTop="1">
      <c r="C38" s="29"/>
      <c r="E38" s="238"/>
      <c r="F38" s="29"/>
    </row>
    <row r="39" spans="3:6" ht="17.25">
      <c r="C39" s="29"/>
      <c r="E39" s="238"/>
      <c r="F39" s="29"/>
    </row>
    <row r="40" spans="3:6" ht="17.25">
      <c r="C40" s="29"/>
      <c r="E40" s="238"/>
      <c r="F40" s="29"/>
    </row>
    <row r="41" spans="3:6" ht="17.25">
      <c r="C41" s="29"/>
      <c r="E41" s="238"/>
      <c r="F41" s="29"/>
    </row>
    <row r="42" spans="3:6" ht="17.25">
      <c r="C42" s="29"/>
      <c r="E42" s="238"/>
      <c r="F42" s="29"/>
    </row>
    <row r="43" spans="3:6" ht="17.25">
      <c r="C43" s="29"/>
      <c r="E43" s="238"/>
      <c r="F43" s="29"/>
    </row>
    <row r="44" spans="3:6" ht="17.25">
      <c r="C44" s="29"/>
      <c r="E44" s="238"/>
      <c r="F44" s="29"/>
    </row>
    <row r="45" spans="3:6" ht="17.25">
      <c r="C45" s="29"/>
      <c r="E45" s="238"/>
      <c r="F45" s="29"/>
    </row>
    <row r="46" spans="3:6" ht="17.25">
      <c r="C46" s="29"/>
      <c r="E46" s="238"/>
      <c r="F46" s="29"/>
    </row>
    <row r="47" spans="3:6" ht="17.25">
      <c r="C47" s="29"/>
      <c r="E47" s="238"/>
      <c r="F47" s="29"/>
    </row>
    <row r="48" spans="3:6" ht="18" thickBot="1">
      <c r="C48" s="29"/>
      <c r="E48" s="238"/>
      <c r="F48" s="29"/>
    </row>
    <row r="49" spans="2:6" ht="17.25" customHeight="1" thickTop="1">
      <c r="B49" s="549" t="s">
        <v>20</v>
      </c>
      <c r="C49" s="550"/>
      <c r="D49" s="239"/>
      <c r="E49" s="240"/>
      <c r="F49" s="221" t="s">
        <v>23</v>
      </c>
    </row>
    <row r="50" spans="2:6" ht="17.25" customHeight="1">
      <c r="B50" s="25" t="s">
        <v>21</v>
      </c>
      <c r="C50" s="27" t="s">
        <v>22</v>
      </c>
      <c r="D50" s="451" t="s">
        <v>14</v>
      </c>
      <c r="E50" s="26" t="s">
        <v>15</v>
      </c>
      <c r="F50" s="27" t="s">
        <v>22</v>
      </c>
    </row>
    <row r="51" spans="2:6" ht="17.25" customHeight="1" thickBot="1">
      <c r="B51" s="222" t="s">
        <v>7</v>
      </c>
      <c r="C51" s="225" t="s">
        <v>7</v>
      </c>
      <c r="D51" s="218"/>
      <c r="E51" s="224"/>
      <c r="F51" s="225" t="s">
        <v>7</v>
      </c>
    </row>
    <row r="52" spans="2:10" ht="17.25" customHeight="1" thickTop="1">
      <c r="B52" s="226"/>
      <c r="C52" s="228"/>
      <c r="D52" s="229" t="s">
        <v>33</v>
      </c>
      <c r="E52" s="236"/>
      <c r="F52" s="228"/>
      <c r="J52" s="32"/>
    </row>
    <row r="53" spans="2:10" ht="17.25" customHeight="1">
      <c r="B53" s="241">
        <v>787644</v>
      </c>
      <c r="C53" s="242">
        <v>149364</v>
      </c>
      <c r="D53" s="243" t="s">
        <v>34</v>
      </c>
      <c r="E53" s="244">
        <v>5000</v>
      </c>
      <c r="F53" s="242">
        <v>5040</v>
      </c>
      <c r="J53" s="33"/>
    </row>
    <row r="54" spans="2:10" ht="17.25" customHeight="1">
      <c r="B54" s="241"/>
      <c r="C54" s="242">
        <v>14000</v>
      </c>
      <c r="D54" s="243" t="s">
        <v>34</v>
      </c>
      <c r="E54" s="244">
        <v>6000</v>
      </c>
      <c r="F54" s="242">
        <v>3500</v>
      </c>
      <c r="J54" s="33"/>
    </row>
    <row r="55" spans="2:11" ht="17.25" customHeight="1">
      <c r="B55" s="241">
        <v>6464520</v>
      </c>
      <c r="C55" s="242">
        <v>1907654</v>
      </c>
      <c r="D55" s="243" t="s">
        <v>35</v>
      </c>
      <c r="E55" s="244">
        <v>5100</v>
      </c>
      <c r="F55" s="242">
        <v>645987</v>
      </c>
      <c r="J55" s="216" t="s">
        <v>328</v>
      </c>
      <c r="K55" s="245">
        <f>C53+C54+C55+C56+C57+C59+C62+C65+C67+C70</f>
        <v>2980294.02</v>
      </c>
    </row>
    <row r="56" spans="2:10" ht="17.25" customHeight="1">
      <c r="B56" s="241">
        <v>119400</v>
      </c>
      <c r="C56" s="242">
        <v>39160</v>
      </c>
      <c r="D56" s="243" t="s">
        <v>36</v>
      </c>
      <c r="E56" s="244">
        <v>5120</v>
      </c>
      <c r="F56" s="242">
        <v>9790</v>
      </c>
      <c r="J56" s="33"/>
    </row>
    <row r="57" spans="2:10" ht="17.25" customHeight="1">
      <c r="B57" s="241">
        <v>864000</v>
      </c>
      <c r="C57" s="242">
        <v>252000</v>
      </c>
      <c r="D57" s="243" t="s">
        <v>37</v>
      </c>
      <c r="E57" s="244">
        <v>5130</v>
      </c>
      <c r="F57" s="242">
        <v>63000</v>
      </c>
      <c r="J57" s="33"/>
    </row>
    <row r="58" spans="2:10" ht="17.25" customHeight="1">
      <c r="B58" s="241">
        <v>655316</v>
      </c>
      <c r="C58" s="498">
        <v>43599.5</v>
      </c>
      <c r="D58" s="455" t="s">
        <v>38</v>
      </c>
      <c r="E58" s="244">
        <v>5200</v>
      </c>
      <c r="F58" s="242">
        <v>5700</v>
      </c>
      <c r="J58" s="33"/>
    </row>
    <row r="59" spans="2:12" ht="17.25" customHeight="1">
      <c r="B59" s="241">
        <v>3815000</v>
      </c>
      <c r="C59" s="242">
        <v>590996.02</v>
      </c>
      <c r="D59" s="455" t="s">
        <v>39</v>
      </c>
      <c r="E59" s="244">
        <v>5250</v>
      </c>
      <c r="F59" s="242">
        <v>42010</v>
      </c>
      <c r="J59" s="33"/>
      <c r="K59" s="246"/>
      <c r="L59" s="245"/>
    </row>
    <row r="60" spans="2:12" ht="17.25" customHeight="1">
      <c r="B60" s="241"/>
      <c r="C60" s="242">
        <v>146870</v>
      </c>
      <c r="D60" s="455" t="s">
        <v>39</v>
      </c>
      <c r="E60" s="244">
        <v>6250</v>
      </c>
      <c r="F60" s="242">
        <v>146870</v>
      </c>
      <c r="J60" s="33"/>
      <c r="K60" s="246"/>
      <c r="L60" s="245"/>
    </row>
    <row r="61" spans="2:10" ht="17.25" customHeight="1">
      <c r="B61" s="241">
        <v>1801720</v>
      </c>
      <c r="C61" s="242">
        <v>102833</v>
      </c>
      <c r="D61" s="243" t="s">
        <v>40</v>
      </c>
      <c r="E61" s="244">
        <v>5270</v>
      </c>
      <c r="F61" s="242">
        <v>17550</v>
      </c>
      <c r="J61" s="33"/>
    </row>
    <row r="62" spans="2:10" ht="17.25" customHeight="1">
      <c r="B62" s="241"/>
      <c r="C62" s="242">
        <v>27120</v>
      </c>
      <c r="D62" s="243" t="s">
        <v>40</v>
      </c>
      <c r="E62" s="244">
        <v>6270</v>
      </c>
      <c r="F62" s="242">
        <v>10200</v>
      </c>
      <c r="J62" s="33"/>
    </row>
    <row r="63" spans="2:10" ht="17.25" customHeight="1">
      <c r="B63" s="241">
        <v>219000</v>
      </c>
      <c r="C63" s="242">
        <v>34928.9</v>
      </c>
      <c r="D63" s="243" t="s">
        <v>41</v>
      </c>
      <c r="E63" s="244">
        <v>5300</v>
      </c>
      <c r="F63" s="242">
        <v>3648.7</v>
      </c>
      <c r="J63" s="33"/>
    </row>
    <row r="64" spans="2:10" ht="17.25" customHeight="1">
      <c r="B64" s="241"/>
      <c r="C64" s="228"/>
      <c r="D64" s="243" t="s">
        <v>41</v>
      </c>
      <c r="E64" s="244">
        <v>6300</v>
      </c>
      <c r="F64" s="242">
        <v>0</v>
      </c>
      <c r="H64" s="216" t="s">
        <v>8</v>
      </c>
      <c r="J64" s="33"/>
    </row>
    <row r="65" spans="2:10" ht="17.25" customHeight="1">
      <c r="B65" s="241">
        <v>1676000</v>
      </c>
      <c r="C65" s="242"/>
      <c r="D65" s="243" t="s">
        <v>42</v>
      </c>
      <c r="E65" s="244">
        <v>5400</v>
      </c>
      <c r="F65" s="242">
        <v>0</v>
      </c>
      <c r="J65" s="33"/>
    </row>
    <row r="66" spans="2:10" ht="17.25" customHeight="1">
      <c r="B66" s="241"/>
      <c r="C66" s="242">
        <v>682000</v>
      </c>
      <c r="D66" s="243" t="s">
        <v>42</v>
      </c>
      <c r="E66" s="244">
        <v>6400</v>
      </c>
      <c r="F66" s="242">
        <v>12000</v>
      </c>
      <c r="J66" s="33"/>
    </row>
    <row r="67" spans="2:10" ht="17.25" customHeight="1">
      <c r="B67" s="241">
        <v>177400</v>
      </c>
      <c r="C67" s="242"/>
      <c r="D67" s="243" t="s">
        <v>43</v>
      </c>
      <c r="E67" s="244">
        <v>5450</v>
      </c>
      <c r="F67" s="242">
        <v>0</v>
      </c>
      <c r="J67" s="33"/>
    </row>
    <row r="68" spans="2:10" ht="17.25" customHeight="1">
      <c r="B68" s="241"/>
      <c r="C68" s="242"/>
      <c r="D68" s="243" t="s">
        <v>43</v>
      </c>
      <c r="E68" s="244">
        <v>6450</v>
      </c>
      <c r="F68" s="242">
        <v>0</v>
      </c>
      <c r="J68" s="33"/>
    </row>
    <row r="69" spans="2:10" ht="17.25" customHeight="1">
      <c r="B69" s="241">
        <v>1500000</v>
      </c>
      <c r="C69" s="242"/>
      <c r="D69" s="243" t="s">
        <v>44</v>
      </c>
      <c r="E69" s="244">
        <v>6500</v>
      </c>
      <c r="F69" s="242">
        <v>0</v>
      </c>
      <c r="J69" s="33"/>
    </row>
    <row r="70" spans="2:10" ht="17.25" customHeight="1">
      <c r="B70" s="241"/>
      <c r="C70" s="242"/>
      <c r="D70" s="243" t="s">
        <v>119</v>
      </c>
      <c r="E70" s="244">
        <v>5550</v>
      </c>
      <c r="F70" s="242">
        <v>0</v>
      </c>
      <c r="J70" s="33"/>
    </row>
    <row r="71" spans="2:10" ht="17.25" customHeight="1">
      <c r="B71" s="226">
        <v>20000</v>
      </c>
      <c r="C71" s="242"/>
      <c r="D71" s="216" t="s">
        <v>119</v>
      </c>
      <c r="E71" s="236">
        <v>6550</v>
      </c>
      <c r="F71" s="228">
        <v>0</v>
      </c>
      <c r="J71" s="33"/>
    </row>
    <row r="72" spans="2:10" ht="17.25" customHeight="1" thickBot="1">
      <c r="B72" s="233">
        <f>SUM(B53:B71)</f>
        <v>18100000</v>
      </c>
      <c r="C72" s="34">
        <f>SUM(C53:C71)</f>
        <v>3990525.42</v>
      </c>
      <c r="D72" s="247"/>
      <c r="E72" s="236"/>
      <c r="F72" s="234">
        <f>SUM(F53:F71)</f>
        <v>965295.7</v>
      </c>
      <c r="J72" s="32"/>
    </row>
    <row r="73" spans="2:10" ht="17.25" customHeight="1" thickTop="1">
      <c r="B73" s="248"/>
      <c r="C73" s="249"/>
      <c r="D73" s="250" t="s">
        <v>361</v>
      </c>
      <c r="E73" s="26">
        <v>700</v>
      </c>
      <c r="F73" s="251"/>
      <c r="J73" s="32"/>
    </row>
    <row r="74" spans="2:10" ht="17.25" customHeight="1">
      <c r="B74" s="248"/>
      <c r="C74" s="249">
        <v>1807400</v>
      </c>
      <c r="D74" s="250" t="s">
        <v>362</v>
      </c>
      <c r="E74" s="26">
        <v>3000</v>
      </c>
      <c r="F74" s="251">
        <v>447900</v>
      </c>
      <c r="J74" s="32"/>
    </row>
    <row r="75" spans="2:10" ht="17.25" customHeight="1">
      <c r="B75" s="248"/>
      <c r="C75" s="249">
        <v>158000</v>
      </c>
      <c r="D75" s="250" t="s">
        <v>363</v>
      </c>
      <c r="E75" s="26">
        <v>3000</v>
      </c>
      <c r="F75" s="251">
        <v>39500</v>
      </c>
      <c r="J75" s="32"/>
    </row>
    <row r="76" spans="2:6" ht="17.25" customHeight="1">
      <c r="B76" s="248"/>
      <c r="C76" s="249">
        <v>0</v>
      </c>
      <c r="D76" s="250" t="s">
        <v>364</v>
      </c>
      <c r="E76" s="26"/>
      <c r="F76" s="251">
        <v>0</v>
      </c>
    </row>
    <row r="77" spans="2:6" ht="17.25" customHeight="1">
      <c r="B77" s="248"/>
      <c r="C77" s="249">
        <v>424661.82</v>
      </c>
      <c r="D77" s="250" t="s">
        <v>365</v>
      </c>
      <c r="E77" s="26">
        <v>600</v>
      </c>
      <c r="F77" s="251">
        <v>0</v>
      </c>
    </row>
    <row r="78" spans="2:6" ht="17.25" customHeight="1">
      <c r="B78" s="235"/>
      <c r="C78" s="252">
        <v>62522.97</v>
      </c>
      <c r="D78" s="250" t="s">
        <v>457</v>
      </c>
      <c r="E78" s="236">
        <v>900</v>
      </c>
      <c r="F78" s="235">
        <f>'หมายเหตุ 2 (2)'!G10</f>
        <v>22997.68</v>
      </c>
    </row>
    <row r="79" spans="2:6" ht="17.25" customHeight="1">
      <c r="B79" s="235"/>
      <c r="C79" s="252">
        <v>19404</v>
      </c>
      <c r="D79" s="250" t="s">
        <v>514</v>
      </c>
      <c r="E79" s="236"/>
      <c r="F79" s="235">
        <v>0</v>
      </c>
    </row>
    <row r="80" spans="2:6" ht="17.25" customHeight="1">
      <c r="B80" s="235"/>
      <c r="C80" s="252"/>
      <c r="D80" s="253" t="s">
        <v>378</v>
      </c>
      <c r="E80" s="236"/>
      <c r="F80" s="235"/>
    </row>
    <row r="81" spans="2:6" ht="17.25" customHeight="1">
      <c r="B81" s="254"/>
      <c r="C81" s="252">
        <v>994300</v>
      </c>
      <c r="D81" s="253" t="s">
        <v>366</v>
      </c>
      <c r="E81" s="236"/>
      <c r="F81" s="228">
        <v>0</v>
      </c>
    </row>
    <row r="82" spans="2:6" ht="17.25" customHeight="1">
      <c r="B82" s="254"/>
      <c r="C82" s="249">
        <v>144508</v>
      </c>
      <c r="D82" s="253" t="s">
        <v>367</v>
      </c>
      <c r="E82" s="255">
        <v>90</v>
      </c>
      <c r="F82" s="242">
        <v>7008</v>
      </c>
    </row>
    <row r="83" spans="3:6" ht="17.25" customHeight="1">
      <c r="C83" s="35">
        <f>SUM(C73:C82)</f>
        <v>3610796.79</v>
      </c>
      <c r="D83" s="243"/>
      <c r="E83" s="256"/>
      <c r="F83" s="257">
        <f>SUM(F73:F82)</f>
        <v>517405.68</v>
      </c>
    </row>
    <row r="84" spans="3:6" ht="17.25" customHeight="1">
      <c r="C84" s="31">
        <f>SUM(C83,C72)</f>
        <v>7601322.21</v>
      </c>
      <c r="D84" s="258" t="s">
        <v>94</v>
      </c>
      <c r="E84" s="254"/>
      <c r="F84" s="259">
        <f>SUM(F83,F72)</f>
        <v>1482701.38</v>
      </c>
    </row>
    <row r="85" spans="3:6" ht="17.25" customHeight="1">
      <c r="C85" s="228">
        <f>C37-C84</f>
        <v>6118884.38</v>
      </c>
      <c r="D85" s="260" t="s">
        <v>131</v>
      </c>
      <c r="E85" s="254"/>
      <c r="F85" s="36">
        <f>F37-F84</f>
        <v>20058.690000000177</v>
      </c>
    </row>
    <row r="86" spans="3:6" ht="17.25" customHeight="1">
      <c r="C86" s="228"/>
      <c r="D86" s="258" t="s">
        <v>127</v>
      </c>
      <c r="E86" s="254"/>
      <c r="F86" s="228"/>
    </row>
    <row r="87" spans="3:6" ht="17.25" customHeight="1">
      <c r="C87" s="228">
        <v>0</v>
      </c>
      <c r="D87" s="260" t="s">
        <v>132</v>
      </c>
      <c r="E87" s="254"/>
      <c r="F87" s="261"/>
    </row>
    <row r="88" spans="3:11" ht="17.25" customHeight="1" thickBot="1">
      <c r="C88" s="28">
        <f>C10+C85</f>
        <v>24541573.439999998</v>
      </c>
      <c r="D88" s="258" t="s">
        <v>128</v>
      </c>
      <c r="E88" s="254"/>
      <c r="F88" s="234">
        <f>F10+F85</f>
        <v>24541573.44</v>
      </c>
      <c r="J88" s="245">
        <f>F88</f>
        <v>24541573.44</v>
      </c>
      <c r="K88" s="245">
        <f>'งบทดลอง (2)'!G16</f>
        <v>24541573.44</v>
      </c>
    </row>
    <row r="89" ht="17.25" customHeight="1" thickTop="1"/>
    <row r="90" spans="10:11" ht="17.25" customHeight="1">
      <c r="J90" s="245"/>
      <c r="K90" s="245">
        <f>K88-J88</f>
        <v>0</v>
      </c>
    </row>
    <row r="91" ht="17.25" customHeight="1"/>
    <row r="92" spans="2:11" ht="17.25" customHeight="1">
      <c r="B92" s="262"/>
      <c r="C92" s="214"/>
      <c r="D92" s="13"/>
      <c r="E92" s="13"/>
      <c r="F92" s="13"/>
      <c r="K92" s="246"/>
    </row>
    <row r="93" spans="2:11" ht="17.25" customHeight="1">
      <c r="B93" s="262"/>
      <c r="C93" s="214"/>
      <c r="D93" s="13"/>
      <c r="E93" s="13"/>
      <c r="F93" s="13"/>
      <c r="J93" s="245">
        <f>J88-C88</f>
        <v>0</v>
      </c>
      <c r="K93" s="245">
        <f>K90-K92</f>
        <v>0</v>
      </c>
    </row>
    <row r="94" spans="2:6" ht="17.25" customHeight="1">
      <c r="B94" s="262"/>
      <c r="C94" s="214"/>
      <c r="D94" s="215"/>
      <c r="E94" s="215"/>
      <c r="F94" s="215"/>
    </row>
    <row r="95" spans="2:6" ht="17.25">
      <c r="B95" s="214"/>
      <c r="C95" s="214"/>
      <c r="D95" s="215"/>
      <c r="E95" s="214"/>
      <c r="F95" s="214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46"/>
  <sheetViews>
    <sheetView zoomScale="90" zoomScaleNormal="90" zoomScalePageLayoutView="0" workbookViewId="0" topLeftCell="A1">
      <pane ySplit="1860" topLeftCell="A1" activePane="bottomLeft" state="split"/>
      <selection pane="topLeft" activeCell="F25" sqref="F25"/>
      <selection pane="bottomLeft" activeCell="J10" sqref="J10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6" width="12.00390625" style="37" customWidth="1"/>
    <col min="7" max="7" width="14.00390625" style="37" customWidth="1"/>
    <col min="8" max="8" width="13.710937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55" t="s">
        <v>68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1" ht="24" customHeight="1">
      <c r="A2" s="555" t="s">
        <v>80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</row>
    <row r="3" spans="1:11" ht="25.5" customHeight="1" hidden="1">
      <c r="A3" s="556" t="s">
        <v>541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</row>
    <row r="4" ht="12" customHeight="1"/>
    <row r="5" spans="1:10" ht="18.75">
      <c r="A5" s="25"/>
      <c r="B5" s="27"/>
      <c r="C5" s="557" t="s">
        <v>69</v>
      </c>
      <c r="D5" s="554"/>
      <c r="E5" s="553" t="s">
        <v>18</v>
      </c>
      <c r="F5" s="553"/>
      <c r="G5" s="558" t="s">
        <v>16</v>
      </c>
      <c r="H5" s="558"/>
      <c r="I5" s="554" t="s">
        <v>70</v>
      </c>
      <c r="J5" s="554"/>
    </row>
    <row r="6" spans="1:10" ht="18.75">
      <c r="A6" s="450" t="s">
        <v>14</v>
      </c>
      <c r="B6" s="26" t="s">
        <v>15</v>
      </c>
      <c r="C6" s="551" t="s">
        <v>648</v>
      </c>
      <c r="D6" s="552"/>
      <c r="E6" s="553" t="s">
        <v>71</v>
      </c>
      <c r="F6" s="553"/>
      <c r="G6" s="553" t="s">
        <v>72</v>
      </c>
      <c r="H6" s="553"/>
      <c r="I6" s="554" t="s">
        <v>608</v>
      </c>
      <c r="J6" s="554"/>
    </row>
    <row r="7" spans="1:10" ht="18.75">
      <c r="A7" s="38"/>
      <c r="B7" s="39"/>
      <c r="C7" s="454" t="s">
        <v>10</v>
      </c>
      <c r="D7" s="453" t="s">
        <v>11</v>
      </c>
      <c r="E7" s="197" t="s">
        <v>10</v>
      </c>
      <c r="F7" s="197" t="s">
        <v>11</v>
      </c>
      <c r="G7" s="452" t="s">
        <v>10</v>
      </c>
      <c r="H7" s="452" t="s">
        <v>11</v>
      </c>
      <c r="I7" s="453" t="s">
        <v>10</v>
      </c>
      <c r="J7" s="453" t="s">
        <v>11</v>
      </c>
    </row>
    <row r="8" spans="1:10" ht="18.75">
      <c r="A8" s="40" t="s">
        <v>67</v>
      </c>
      <c r="B8" s="41">
        <v>10</v>
      </c>
      <c r="C8" s="42">
        <v>0</v>
      </c>
      <c r="D8" s="42"/>
      <c r="E8" s="198"/>
      <c r="F8" s="198"/>
      <c r="G8" s="43"/>
      <c r="H8" s="43"/>
      <c r="I8" s="43">
        <f>SUM(C8+E8+G8-D8-F8-H8)</f>
        <v>0</v>
      </c>
      <c r="J8" s="43"/>
    </row>
    <row r="9" spans="1:10" ht="18.75">
      <c r="A9" s="40" t="s">
        <v>576</v>
      </c>
      <c r="B9" s="41">
        <v>21</v>
      </c>
      <c r="C9" s="42">
        <v>0</v>
      </c>
      <c r="D9" s="42"/>
      <c r="E9" s="198"/>
      <c r="F9" s="198"/>
      <c r="G9" s="43">
        <v>0</v>
      </c>
      <c r="H9" s="43">
        <v>0</v>
      </c>
      <c r="I9" s="43">
        <f>SUM(C9+E9+G9-D9-F9-H9)</f>
        <v>0</v>
      </c>
      <c r="J9" s="43"/>
    </row>
    <row r="10" spans="1:10" ht="18.75">
      <c r="A10" s="40" t="s">
        <v>580</v>
      </c>
      <c r="B10" s="41">
        <v>22</v>
      </c>
      <c r="C10" s="42">
        <v>18597529.99</v>
      </c>
      <c r="D10" s="42"/>
      <c r="E10" s="198"/>
      <c r="F10" s="198"/>
      <c r="G10" s="43">
        <v>1397184.1</v>
      </c>
      <c r="H10" s="43">
        <v>399164.08</v>
      </c>
      <c r="I10" s="43">
        <f aca="true" t="shared" si="0" ref="I10:I33">SUM(C10+E10+G10-D10-F10-H10)</f>
        <v>19595550.01</v>
      </c>
      <c r="J10" s="43"/>
    </row>
    <row r="11" spans="1:13" ht="18.75">
      <c r="A11" s="40" t="s">
        <v>348</v>
      </c>
      <c r="B11" s="41">
        <v>22</v>
      </c>
      <c r="C11" s="31">
        <v>5373364.82</v>
      </c>
      <c r="D11" s="31"/>
      <c r="E11" s="199"/>
      <c r="F11" s="199"/>
      <c r="G11" s="35">
        <v>94012.61</v>
      </c>
      <c r="H11" s="35">
        <v>1071973.94</v>
      </c>
      <c r="I11" s="43">
        <f t="shared" si="0"/>
        <v>4395403.49</v>
      </c>
      <c r="J11" s="43"/>
      <c r="M11" s="6">
        <f>SUM(I10:I13)</f>
        <v>24541573.44</v>
      </c>
    </row>
    <row r="12" spans="1:10" ht="18.75">
      <c r="A12" s="40" t="s">
        <v>113</v>
      </c>
      <c r="B12" s="41">
        <v>22</v>
      </c>
      <c r="C12" s="31">
        <v>550619.94</v>
      </c>
      <c r="D12" s="31"/>
      <c r="E12" s="199"/>
      <c r="F12" s="199"/>
      <c r="G12" s="35"/>
      <c r="H12" s="35"/>
      <c r="I12" s="43">
        <f>SUM(C12+E12+G12-D12-F12-H12)</f>
        <v>550619.94</v>
      </c>
      <c r="J12" s="43"/>
    </row>
    <row r="13" spans="1:10" ht="18.75">
      <c r="A13" s="40" t="s">
        <v>114</v>
      </c>
      <c r="B13" s="41">
        <v>22</v>
      </c>
      <c r="C13" s="31"/>
      <c r="D13" s="31"/>
      <c r="E13" s="199"/>
      <c r="F13" s="199"/>
      <c r="G13" s="35"/>
      <c r="H13" s="35"/>
      <c r="I13" s="43">
        <f>SUM(C13+E13+G13-D13-F13-H13)</f>
        <v>0</v>
      </c>
      <c r="J13" s="43"/>
    </row>
    <row r="14" spans="1:10" ht="18.75">
      <c r="A14" s="40" t="s">
        <v>579</v>
      </c>
      <c r="B14" s="41">
        <v>21</v>
      </c>
      <c r="C14" s="31"/>
      <c r="D14" s="31"/>
      <c r="E14" s="199"/>
      <c r="F14" s="199"/>
      <c r="G14" s="35"/>
      <c r="H14" s="35"/>
      <c r="I14" s="43">
        <f>SUM(C14+E14+G14-D14-F14-H14)</f>
        <v>0</v>
      </c>
      <c r="J14" s="43"/>
    </row>
    <row r="15" spans="1:10" ht="18.75">
      <c r="A15" s="40" t="s">
        <v>297</v>
      </c>
      <c r="B15" s="41">
        <v>90</v>
      </c>
      <c r="C15" s="31"/>
      <c r="D15" s="31"/>
      <c r="E15" s="199"/>
      <c r="F15" s="199"/>
      <c r="G15" s="35"/>
      <c r="H15" s="35"/>
      <c r="I15" s="43">
        <f>SUM(C15+E15+G15-D15-F15-H15)</f>
        <v>0</v>
      </c>
      <c r="J15" s="43"/>
    </row>
    <row r="16" spans="1:10" ht="18.75">
      <c r="A16" s="40" t="s">
        <v>298</v>
      </c>
      <c r="B16" s="41"/>
      <c r="C16" s="31">
        <v>490000</v>
      </c>
      <c r="D16" s="31"/>
      <c r="E16" s="199"/>
      <c r="F16" s="199"/>
      <c r="G16" s="35"/>
      <c r="H16" s="35"/>
      <c r="I16" s="43">
        <f>SUM(C16+E16+G16-D16-F16-H16)</f>
        <v>490000</v>
      </c>
      <c r="J16" s="43"/>
    </row>
    <row r="17" spans="1:10" ht="18.75">
      <c r="A17" s="40" t="s">
        <v>82</v>
      </c>
      <c r="B17" s="41">
        <v>90</v>
      </c>
      <c r="C17" s="31">
        <v>0</v>
      </c>
      <c r="D17" s="31"/>
      <c r="E17" s="199"/>
      <c r="F17" s="199">
        <v>7008</v>
      </c>
      <c r="G17" s="35">
        <v>7008</v>
      </c>
      <c r="H17" s="35"/>
      <c r="I17" s="43">
        <f t="shared" si="0"/>
        <v>0</v>
      </c>
      <c r="J17" s="43"/>
    </row>
    <row r="18" spans="1:10" ht="18.75">
      <c r="A18" s="40" t="s">
        <v>511</v>
      </c>
      <c r="B18" s="41"/>
      <c r="C18" s="31"/>
      <c r="D18" s="31">
        <v>0</v>
      </c>
      <c r="E18" s="199"/>
      <c r="F18" s="199"/>
      <c r="G18" s="35"/>
      <c r="H18" s="35"/>
      <c r="I18" s="43"/>
      <c r="J18" s="43">
        <v>0</v>
      </c>
    </row>
    <row r="19" spans="1:10" ht="18.75">
      <c r="A19" s="40" t="s">
        <v>381</v>
      </c>
      <c r="B19" s="41"/>
      <c r="C19" s="31">
        <v>1122</v>
      </c>
      <c r="D19" s="31"/>
      <c r="E19" s="199"/>
      <c r="F19" s="199"/>
      <c r="G19" s="35"/>
      <c r="H19" s="35"/>
      <c r="I19" s="43">
        <f t="shared" si="0"/>
        <v>1122</v>
      </c>
      <c r="J19" s="43"/>
    </row>
    <row r="20" spans="1:10" ht="18.75">
      <c r="A20" s="40" t="s">
        <v>329</v>
      </c>
      <c r="B20" s="41">
        <v>704</v>
      </c>
      <c r="C20" s="31">
        <v>0</v>
      </c>
      <c r="D20" s="31"/>
      <c r="E20" s="199"/>
      <c r="F20" s="199"/>
      <c r="G20" s="35"/>
      <c r="H20" s="35"/>
      <c r="I20" s="43">
        <f t="shared" si="0"/>
        <v>0</v>
      </c>
      <c r="J20" s="43"/>
    </row>
    <row r="21" spans="1:10" ht="18.75">
      <c r="A21" s="40" t="s">
        <v>73</v>
      </c>
      <c r="B21" s="41">
        <v>0</v>
      </c>
      <c r="C21" s="31">
        <v>154824</v>
      </c>
      <c r="D21" s="31"/>
      <c r="E21" s="199"/>
      <c r="F21" s="199"/>
      <c r="G21" s="35">
        <v>8540</v>
      </c>
      <c r="H21" s="35"/>
      <c r="I21" s="43">
        <f t="shared" si="0"/>
        <v>163364</v>
      </c>
      <c r="J21" s="43"/>
    </row>
    <row r="22" spans="1:10" ht="18.75">
      <c r="A22" s="40" t="s">
        <v>56</v>
      </c>
      <c r="B22" s="41">
        <v>100</v>
      </c>
      <c r="C22" s="31">
        <v>1261667</v>
      </c>
      <c r="D22" s="31"/>
      <c r="E22" s="199"/>
      <c r="F22" s="199"/>
      <c r="G22" s="35">
        <v>645987</v>
      </c>
      <c r="H22" s="35"/>
      <c r="I22" s="43">
        <f t="shared" si="0"/>
        <v>1907654</v>
      </c>
      <c r="J22" s="43"/>
    </row>
    <row r="23" spans="1:10" ht="18.75">
      <c r="A23" s="40" t="s">
        <v>57</v>
      </c>
      <c r="B23" s="41">
        <v>120</v>
      </c>
      <c r="C23" s="31">
        <v>29370</v>
      </c>
      <c r="D23" s="31"/>
      <c r="E23" s="199"/>
      <c r="F23" s="199"/>
      <c r="G23" s="35">
        <v>9790</v>
      </c>
      <c r="H23" s="35"/>
      <c r="I23" s="43">
        <f t="shared" si="0"/>
        <v>39160</v>
      </c>
      <c r="J23" s="43"/>
    </row>
    <row r="24" spans="1:10" ht="18.75">
      <c r="A24" s="44" t="s">
        <v>58</v>
      </c>
      <c r="B24" s="45">
        <v>130</v>
      </c>
      <c r="C24" s="46">
        <v>189000</v>
      </c>
      <c r="D24" s="46"/>
      <c r="E24" s="200"/>
      <c r="F24" s="200"/>
      <c r="G24" s="35">
        <v>63000</v>
      </c>
      <c r="H24" s="47"/>
      <c r="I24" s="43">
        <f t="shared" si="0"/>
        <v>252000</v>
      </c>
      <c r="J24" s="43"/>
    </row>
    <row r="25" spans="1:10" ht="18.75">
      <c r="A25" s="40" t="s">
        <v>59</v>
      </c>
      <c r="B25" s="41">
        <v>200</v>
      </c>
      <c r="C25" s="31">
        <v>37899.5</v>
      </c>
      <c r="D25" s="31"/>
      <c r="E25" s="199"/>
      <c r="F25" s="199"/>
      <c r="G25" s="35">
        <v>5700</v>
      </c>
      <c r="H25" s="35"/>
      <c r="I25" s="43">
        <f t="shared" si="0"/>
        <v>43599.5</v>
      </c>
      <c r="J25" s="43"/>
    </row>
    <row r="26" spans="1:10" ht="18.75">
      <c r="A26" s="40" t="s">
        <v>60</v>
      </c>
      <c r="B26" s="41">
        <v>250</v>
      </c>
      <c r="C26" s="31">
        <v>548986.02</v>
      </c>
      <c r="D26" s="31"/>
      <c r="E26" s="199">
        <v>7008</v>
      </c>
      <c r="F26" s="199"/>
      <c r="G26" s="35">
        <v>181872</v>
      </c>
      <c r="H26" s="35"/>
      <c r="I26" s="43">
        <f t="shared" si="0"/>
        <v>737866.02</v>
      </c>
      <c r="J26" s="43"/>
    </row>
    <row r="27" spans="1:10" ht="18.75">
      <c r="A27" s="40" t="s">
        <v>61</v>
      </c>
      <c r="B27" s="41">
        <v>270</v>
      </c>
      <c r="C27" s="31">
        <v>102203</v>
      </c>
      <c r="D27" s="31"/>
      <c r="E27" s="199"/>
      <c r="F27" s="199"/>
      <c r="G27" s="35">
        <v>27750</v>
      </c>
      <c r="H27" s="35"/>
      <c r="I27" s="43">
        <f t="shared" si="0"/>
        <v>129953</v>
      </c>
      <c r="J27" s="43"/>
    </row>
    <row r="28" spans="1:10" ht="18.75">
      <c r="A28" s="40" t="s">
        <v>62</v>
      </c>
      <c r="B28" s="41">
        <v>300</v>
      </c>
      <c r="C28" s="31">
        <v>31280.2</v>
      </c>
      <c r="D28" s="31"/>
      <c r="E28" s="199"/>
      <c r="F28" s="199"/>
      <c r="G28" s="35">
        <v>3648.7</v>
      </c>
      <c r="H28" s="35"/>
      <c r="I28" s="43">
        <f t="shared" si="0"/>
        <v>34928.9</v>
      </c>
      <c r="J28" s="43"/>
    </row>
    <row r="29" spans="1:10" ht="18.75">
      <c r="A29" s="40" t="s">
        <v>74</v>
      </c>
      <c r="B29" s="41">
        <v>400</v>
      </c>
      <c r="C29" s="31">
        <v>670000</v>
      </c>
      <c r="D29" s="31"/>
      <c r="E29" s="199"/>
      <c r="F29" s="199"/>
      <c r="G29" s="35">
        <v>12000</v>
      </c>
      <c r="H29" s="35"/>
      <c r="I29" s="43">
        <f t="shared" si="0"/>
        <v>682000</v>
      </c>
      <c r="J29" s="43"/>
    </row>
    <row r="30" spans="1:10" ht="18.75">
      <c r="A30" s="40" t="s">
        <v>75</v>
      </c>
      <c r="B30" s="41">
        <v>450</v>
      </c>
      <c r="C30" s="31"/>
      <c r="D30" s="31"/>
      <c r="E30" s="199"/>
      <c r="F30" s="199"/>
      <c r="G30" s="35"/>
      <c r="H30" s="35"/>
      <c r="I30" s="43">
        <f t="shared" si="0"/>
        <v>0</v>
      </c>
      <c r="J30" s="43"/>
    </row>
    <row r="31" spans="1:10" ht="18.75">
      <c r="A31" s="40" t="s">
        <v>76</v>
      </c>
      <c r="B31" s="41">
        <v>500</v>
      </c>
      <c r="C31" s="31"/>
      <c r="D31" s="31"/>
      <c r="E31" s="199"/>
      <c r="F31" s="199"/>
      <c r="G31" s="35"/>
      <c r="H31" s="35"/>
      <c r="I31" s="43">
        <f t="shared" si="0"/>
        <v>0</v>
      </c>
      <c r="J31" s="43"/>
    </row>
    <row r="32" spans="1:10" ht="18.75">
      <c r="A32" s="40" t="s">
        <v>123</v>
      </c>
      <c r="B32" s="41">
        <v>550</v>
      </c>
      <c r="C32" s="31"/>
      <c r="D32" s="31"/>
      <c r="E32" s="199"/>
      <c r="F32" s="199"/>
      <c r="G32" s="35"/>
      <c r="H32" s="35"/>
      <c r="I32" s="43">
        <f t="shared" si="0"/>
        <v>0</v>
      </c>
      <c r="J32" s="43"/>
    </row>
    <row r="33" spans="1:10" ht="18.75">
      <c r="A33" s="40" t="s">
        <v>422</v>
      </c>
      <c r="B33" s="41"/>
      <c r="C33" s="31">
        <v>1478000</v>
      </c>
      <c r="D33" s="31"/>
      <c r="E33" s="199"/>
      <c r="F33" s="199"/>
      <c r="G33" s="35">
        <v>488700</v>
      </c>
      <c r="H33" s="35">
        <v>1300</v>
      </c>
      <c r="I33" s="43">
        <f t="shared" si="0"/>
        <v>1965400</v>
      </c>
      <c r="J33" s="43"/>
    </row>
    <row r="34" spans="1:10" ht="18.75">
      <c r="A34" s="48" t="s">
        <v>77</v>
      </c>
      <c r="B34" s="41">
        <v>821</v>
      </c>
      <c r="C34" s="31"/>
      <c r="D34" s="31">
        <v>10556691.61</v>
      </c>
      <c r="E34" s="199"/>
      <c r="F34" s="199"/>
      <c r="G34" s="35"/>
      <c r="H34" s="35">
        <v>1480078.56</v>
      </c>
      <c r="I34" s="35"/>
      <c r="J34" s="43">
        <f>SUM(D34+F34+H34-C34-E34-G34)</f>
        <v>12036770.17</v>
      </c>
    </row>
    <row r="35" spans="1:10" ht="18.75">
      <c r="A35" s="40" t="s">
        <v>395</v>
      </c>
      <c r="B35" s="41">
        <v>900</v>
      </c>
      <c r="C35" s="31"/>
      <c r="D35" s="31">
        <v>129326.94</v>
      </c>
      <c r="E35" s="199"/>
      <c r="F35" s="199"/>
      <c r="G35" s="35">
        <v>22997.68</v>
      </c>
      <c r="H35" s="35">
        <v>12874.9</v>
      </c>
      <c r="I35" s="35"/>
      <c r="J35" s="43">
        <f>SUM(D35+F35+H35-C35-E35-G35)</f>
        <v>119204.16</v>
      </c>
    </row>
    <row r="36" spans="1:10" ht="18.75">
      <c r="A36" s="40" t="s">
        <v>106</v>
      </c>
      <c r="B36" s="41">
        <v>600</v>
      </c>
      <c r="C36" s="31"/>
      <c r="D36" s="31">
        <v>40</v>
      </c>
      <c r="E36" s="199"/>
      <c r="F36" s="199"/>
      <c r="G36" s="35"/>
      <c r="H36" s="35">
        <v>0</v>
      </c>
      <c r="I36" s="35"/>
      <c r="J36" s="43">
        <f>SUM(D36+F36+H36-C36-E36-G36)</f>
        <v>40</v>
      </c>
    </row>
    <row r="37" spans="1:10" ht="18.75">
      <c r="A37" s="40" t="s">
        <v>133</v>
      </c>
      <c r="B37" s="41"/>
      <c r="C37" s="31"/>
      <c r="D37" s="31">
        <v>866696</v>
      </c>
      <c r="E37" s="199"/>
      <c r="F37" s="199"/>
      <c r="G37" s="35"/>
      <c r="H37" s="35"/>
      <c r="I37" s="35"/>
      <c r="J37" s="43">
        <f>SUM(D37+F37+H37-C37-E37-G37)</f>
        <v>866696</v>
      </c>
    </row>
    <row r="38" spans="1:10" ht="18.75">
      <c r="A38" s="48" t="s">
        <v>79</v>
      </c>
      <c r="B38" s="41"/>
      <c r="C38" s="31"/>
      <c r="D38" s="31">
        <v>302300</v>
      </c>
      <c r="E38" s="199"/>
      <c r="F38" s="199"/>
      <c r="G38" s="35"/>
      <c r="H38" s="35"/>
      <c r="I38" s="35">
        <v>0</v>
      </c>
      <c r="J38" s="43">
        <f>SUM(D38+F38+H38-C38-E38-G38-I38)</f>
        <v>302300</v>
      </c>
    </row>
    <row r="39" spans="1:10" ht="18.75">
      <c r="A39" s="48" t="s">
        <v>496</v>
      </c>
      <c r="B39" s="41"/>
      <c r="C39" s="31"/>
      <c r="D39" s="31">
        <v>150500</v>
      </c>
      <c r="E39" s="199"/>
      <c r="F39" s="199"/>
      <c r="G39" s="35"/>
      <c r="H39" s="35"/>
      <c r="I39" s="35">
        <v>0</v>
      </c>
      <c r="J39" s="43">
        <f>SUM(D39+F39+H39-C39-E39-G39-I39)</f>
        <v>150500</v>
      </c>
    </row>
    <row r="40" spans="1:10" ht="18.75">
      <c r="A40" s="48" t="s">
        <v>356</v>
      </c>
      <c r="B40" s="41"/>
      <c r="C40" s="31"/>
      <c r="D40" s="31">
        <v>1034750.11</v>
      </c>
      <c r="E40" s="199"/>
      <c r="F40" s="199"/>
      <c r="G40" s="35"/>
      <c r="H40" s="35"/>
      <c r="I40" s="35">
        <v>0</v>
      </c>
      <c r="J40" s="43">
        <f>SUM(D40+F40+H40-C40-E40-G40)</f>
        <v>1034750.11</v>
      </c>
    </row>
    <row r="41" spans="1:10" ht="18.75">
      <c r="A41" s="48" t="s">
        <v>120</v>
      </c>
      <c r="B41" s="41">
        <v>700</v>
      </c>
      <c r="C41" s="31"/>
      <c r="D41" s="31">
        <v>8796275.68</v>
      </c>
      <c r="E41" s="199"/>
      <c r="F41" s="199"/>
      <c r="G41" s="35"/>
      <c r="H41" s="35">
        <v>2798.61</v>
      </c>
      <c r="I41" s="49"/>
      <c r="J41" s="43">
        <f>SUM(D41+F41+H41-C41-E41-G41)</f>
        <v>8799074.29</v>
      </c>
    </row>
    <row r="42" spans="1:10" ht="18.75">
      <c r="A42" s="48" t="s">
        <v>100</v>
      </c>
      <c r="B42" s="41"/>
      <c r="C42" s="36"/>
      <c r="D42" s="36">
        <v>7679286.13</v>
      </c>
      <c r="E42" s="201"/>
      <c r="F42" s="201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>SUM(C8:C42)</f>
        <v>29515866.47</v>
      </c>
      <c r="D43" s="28">
        <f>SUM(D8:D42)</f>
        <v>29515866.469999995</v>
      </c>
      <c r="E43" s="202">
        <f>SUM(E8:E42)</f>
        <v>7008</v>
      </c>
      <c r="F43" s="202">
        <f>SUM(F8:F42)</f>
        <v>7008</v>
      </c>
      <c r="G43" s="34">
        <f>SUM(G8:G42)</f>
        <v>2968190.0900000003</v>
      </c>
      <c r="H43" s="34">
        <f>SUM(H8:H42)</f>
        <v>2968190.09</v>
      </c>
      <c r="I43" s="34">
        <f>SUM(I8:I42)</f>
        <v>30988620.86</v>
      </c>
      <c r="J43" s="34">
        <f>SUM(J8:J42)</f>
        <v>30988620.859999996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1"/>
  <sheetViews>
    <sheetView zoomScale="115" zoomScaleNormal="115" zoomScalePageLayoutView="0" workbookViewId="0" topLeftCell="A37">
      <selection activeCell="F97" sqref="F97"/>
    </sheetView>
  </sheetViews>
  <sheetFormatPr defaultColWidth="9.140625" defaultRowHeight="21.75"/>
  <cols>
    <col min="1" max="1" width="53.8515625" style="12" customWidth="1"/>
    <col min="2" max="2" width="7.7109375" style="263" customWidth="1"/>
    <col min="3" max="3" width="14.00390625" style="212" customWidth="1"/>
    <col min="4" max="4" width="15.28125" style="264" customWidth="1"/>
    <col min="5" max="5" width="13.8515625" style="212" customWidth="1"/>
    <col min="6" max="16384" width="9.140625" style="12" customWidth="1"/>
  </cols>
  <sheetData>
    <row r="1" ht="15.75">
      <c r="E1" s="264" t="s">
        <v>141</v>
      </c>
    </row>
    <row r="2" spans="1:5" ht="15.75">
      <c r="A2" s="559" t="s">
        <v>80</v>
      </c>
      <c r="B2" s="559"/>
      <c r="C2" s="559"/>
      <c r="D2" s="559"/>
      <c r="E2" s="559"/>
    </row>
    <row r="3" spans="1:5" ht="15.75">
      <c r="A3" s="559" t="s">
        <v>142</v>
      </c>
      <c r="B3" s="559"/>
      <c r="C3" s="559"/>
      <c r="D3" s="559"/>
      <c r="E3" s="559"/>
    </row>
    <row r="4" spans="1:5" ht="15.75">
      <c r="A4" s="559" t="s">
        <v>629</v>
      </c>
      <c r="B4" s="559"/>
      <c r="C4" s="559"/>
      <c r="D4" s="559"/>
      <c r="E4" s="559"/>
    </row>
    <row r="5" ht="10.5" customHeight="1"/>
    <row r="6" spans="1:5" ht="15.75">
      <c r="A6" s="265"/>
      <c r="B6" s="266" t="s">
        <v>15</v>
      </c>
      <c r="C6" s="267" t="s">
        <v>21</v>
      </c>
      <c r="D6" s="268" t="s">
        <v>281</v>
      </c>
      <c r="E6" s="267" t="s">
        <v>23</v>
      </c>
    </row>
    <row r="7" spans="1:5" ht="15.75">
      <c r="A7" s="269" t="s">
        <v>143</v>
      </c>
      <c r="B7" s="270"/>
      <c r="C7" s="271"/>
      <c r="D7" s="272"/>
      <c r="E7" s="273"/>
    </row>
    <row r="8" spans="1:5" ht="15.75">
      <c r="A8" s="274" t="s">
        <v>144</v>
      </c>
      <c r="B8" s="275" t="s">
        <v>216</v>
      </c>
      <c r="C8" s="276"/>
      <c r="D8" s="277"/>
      <c r="E8" s="276"/>
    </row>
    <row r="9" spans="1:5" ht="15.75">
      <c r="A9" s="274" t="s">
        <v>145</v>
      </c>
      <c r="B9" s="275" t="s">
        <v>217</v>
      </c>
      <c r="C9" s="276">
        <v>20000</v>
      </c>
      <c r="D9" s="277">
        <v>12641.9</v>
      </c>
      <c r="E9" s="276">
        <v>12641.9</v>
      </c>
    </row>
    <row r="10" spans="1:5" ht="15.75">
      <c r="A10" s="274" t="s">
        <v>146</v>
      </c>
      <c r="B10" s="275" t="s">
        <v>218</v>
      </c>
      <c r="C10" s="276">
        <v>75000</v>
      </c>
      <c r="D10" s="277">
        <v>57281.3</v>
      </c>
      <c r="E10" s="276">
        <v>56518.56</v>
      </c>
    </row>
    <row r="11" spans="1:5" ht="15.75">
      <c r="A11" s="274" t="s">
        <v>147</v>
      </c>
      <c r="B11" s="275" t="s">
        <v>219</v>
      </c>
      <c r="C11" s="276">
        <v>0</v>
      </c>
      <c r="D11" s="277"/>
      <c r="E11" s="276">
        <v>0</v>
      </c>
    </row>
    <row r="12" spans="1:5" ht="15.75">
      <c r="A12" s="274" t="s">
        <v>148</v>
      </c>
      <c r="B12" s="275" t="s">
        <v>220</v>
      </c>
      <c r="C12" s="276">
        <v>0</v>
      </c>
      <c r="D12" s="277"/>
      <c r="E12" s="276">
        <v>0</v>
      </c>
    </row>
    <row r="13" spans="1:5" ht="15.75">
      <c r="A13" s="274" t="s">
        <v>150</v>
      </c>
      <c r="B13" s="275" t="s">
        <v>221</v>
      </c>
      <c r="C13" s="276">
        <v>0</v>
      </c>
      <c r="D13" s="277"/>
      <c r="E13" s="276">
        <v>0</v>
      </c>
    </row>
    <row r="14" spans="1:5" ht="15.75">
      <c r="A14" s="278" t="s">
        <v>149</v>
      </c>
      <c r="B14" s="279" t="s">
        <v>222</v>
      </c>
      <c r="C14" s="280">
        <v>0</v>
      </c>
      <c r="D14" s="281"/>
      <c r="E14" s="282">
        <v>0</v>
      </c>
    </row>
    <row r="15" spans="1:5" ht="15.75">
      <c r="A15" s="283" t="s">
        <v>64</v>
      </c>
      <c r="B15" s="266"/>
      <c r="C15" s="284">
        <f>SUM(C8:C14)</f>
        <v>95000</v>
      </c>
      <c r="D15" s="284">
        <f>SUM(D8:D14)</f>
        <v>69923.2</v>
      </c>
      <c r="E15" s="284">
        <f>SUM(E8:E14)</f>
        <v>69160.45999999999</v>
      </c>
    </row>
    <row r="16" spans="1:5" ht="15.75">
      <c r="A16" s="269" t="s">
        <v>151</v>
      </c>
      <c r="B16" s="285" t="s">
        <v>223</v>
      </c>
      <c r="C16" s="286"/>
      <c r="D16" s="213"/>
      <c r="E16" s="273"/>
    </row>
    <row r="17" spans="1:5" ht="15.75">
      <c r="A17" s="274" t="s">
        <v>152</v>
      </c>
      <c r="B17" s="275" t="s">
        <v>224</v>
      </c>
      <c r="C17" s="276"/>
      <c r="D17" s="277"/>
      <c r="E17" s="276">
        <v>0</v>
      </c>
    </row>
    <row r="18" spans="1:5" ht="15.75">
      <c r="A18" s="274" t="s">
        <v>153</v>
      </c>
      <c r="B18" s="275" t="s">
        <v>225</v>
      </c>
      <c r="C18" s="276"/>
      <c r="D18" s="277"/>
      <c r="E18" s="276">
        <v>0</v>
      </c>
    </row>
    <row r="19" spans="1:5" ht="15.75">
      <c r="A19" s="274" t="s">
        <v>154</v>
      </c>
      <c r="B19" s="275" t="s">
        <v>226</v>
      </c>
      <c r="C19" s="276"/>
      <c r="D19" s="277"/>
      <c r="E19" s="276">
        <v>0</v>
      </c>
    </row>
    <row r="20" spans="1:5" ht="15.75">
      <c r="A20" s="274" t="s">
        <v>155</v>
      </c>
      <c r="B20" s="275" t="s">
        <v>227</v>
      </c>
      <c r="C20" s="276"/>
      <c r="D20" s="277"/>
      <c r="E20" s="276"/>
    </row>
    <row r="21" spans="1:5" ht="15.75">
      <c r="A21" s="274" t="s">
        <v>156</v>
      </c>
      <c r="B21" s="275" t="s">
        <v>228</v>
      </c>
      <c r="C21" s="276">
        <v>2000</v>
      </c>
      <c r="D21" s="277">
        <v>131</v>
      </c>
      <c r="E21" s="276">
        <v>74</v>
      </c>
    </row>
    <row r="22" spans="1:5" ht="15.75">
      <c r="A22" s="274" t="s">
        <v>157</v>
      </c>
      <c r="B22" s="275" t="s">
        <v>229</v>
      </c>
      <c r="C22" s="276"/>
      <c r="D22" s="277"/>
      <c r="E22" s="276"/>
    </row>
    <row r="23" spans="1:5" ht="15.75">
      <c r="A23" s="274" t="s">
        <v>158</v>
      </c>
      <c r="B23" s="275" t="s">
        <v>230</v>
      </c>
      <c r="C23" s="276">
        <v>5000</v>
      </c>
      <c r="D23" s="277"/>
      <c r="E23" s="276">
        <v>0</v>
      </c>
    </row>
    <row r="24" spans="1:5" ht="15.75">
      <c r="A24" s="274" t="s">
        <v>159</v>
      </c>
      <c r="B24" s="275" t="s">
        <v>231</v>
      </c>
      <c r="C24" s="276"/>
      <c r="D24" s="277"/>
      <c r="E24" s="276"/>
    </row>
    <row r="25" spans="1:5" ht="15.75">
      <c r="A25" s="274" t="s">
        <v>160</v>
      </c>
      <c r="B25" s="275"/>
      <c r="C25" s="276"/>
      <c r="D25" s="277"/>
      <c r="E25" s="276"/>
    </row>
    <row r="26" spans="1:5" ht="15.75">
      <c r="A26" s="274" t="s">
        <v>161</v>
      </c>
      <c r="B26" s="275" t="s">
        <v>232</v>
      </c>
      <c r="C26" s="276"/>
      <c r="D26" s="277"/>
      <c r="E26" s="276"/>
    </row>
    <row r="27" spans="1:5" ht="15.75">
      <c r="A27" s="274" t="s">
        <v>162</v>
      </c>
      <c r="B27" s="275" t="s">
        <v>233</v>
      </c>
      <c r="C27" s="276">
        <v>200</v>
      </c>
      <c r="D27" s="277">
        <v>20</v>
      </c>
      <c r="E27" s="276">
        <v>0</v>
      </c>
    </row>
    <row r="28" spans="1:5" ht="15.75">
      <c r="A28" s="274" t="s">
        <v>163</v>
      </c>
      <c r="B28" s="275"/>
      <c r="C28" s="276"/>
      <c r="D28" s="277"/>
      <c r="E28" s="276"/>
    </row>
    <row r="29" spans="1:5" ht="15.75">
      <c r="A29" s="274" t="s">
        <v>164</v>
      </c>
      <c r="B29" s="275" t="s">
        <v>234</v>
      </c>
      <c r="C29" s="276"/>
      <c r="D29" s="277"/>
      <c r="E29" s="276">
        <v>0</v>
      </c>
    </row>
    <row r="30" spans="1:5" ht="15.75">
      <c r="A30" s="274" t="s">
        <v>165</v>
      </c>
      <c r="B30" s="275" t="s">
        <v>235</v>
      </c>
      <c r="C30" s="276"/>
      <c r="D30" s="277"/>
      <c r="E30" s="276">
        <v>0</v>
      </c>
    </row>
    <row r="31" spans="1:5" ht="15.75">
      <c r="A31" s="274" t="s">
        <v>166</v>
      </c>
      <c r="B31" s="275" t="s">
        <v>236</v>
      </c>
      <c r="C31" s="276"/>
      <c r="D31" s="277"/>
      <c r="E31" s="276">
        <v>0</v>
      </c>
    </row>
    <row r="32" spans="1:5" ht="15.75">
      <c r="A32" s="274" t="s">
        <v>167</v>
      </c>
      <c r="B32" s="275" t="s">
        <v>237</v>
      </c>
      <c r="C32" s="276"/>
      <c r="D32" s="277"/>
      <c r="E32" s="276">
        <v>0</v>
      </c>
    </row>
    <row r="33" spans="1:5" ht="15.75">
      <c r="A33" s="274" t="s">
        <v>168</v>
      </c>
      <c r="B33" s="275" t="s">
        <v>238</v>
      </c>
      <c r="C33" s="276"/>
      <c r="D33" s="277"/>
      <c r="E33" s="276">
        <v>0</v>
      </c>
    </row>
    <row r="34" spans="1:5" ht="15.75">
      <c r="A34" s="274" t="s">
        <v>170</v>
      </c>
      <c r="B34" s="275" t="s">
        <v>239</v>
      </c>
      <c r="C34" s="276"/>
      <c r="D34" s="277"/>
      <c r="E34" s="276">
        <v>0</v>
      </c>
    </row>
    <row r="35" spans="1:5" ht="15.75">
      <c r="A35" s="274" t="s">
        <v>169</v>
      </c>
      <c r="B35" s="275" t="s">
        <v>240</v>
      </c>
      <c r="C35" s="276">
        <v>2000</v>
      </c>
      <c r="D35" s="277"/>
      <c r="E35" s="276">
        <v>0</v>
      </c>
    </row>
    <row r="36" spans="1:5" ht="15.75">
      <c r="A36" s="274" t="s">
        <v>171</v>
      </c>
      <c r="B36" s="275" t="s">
        <v>241</v>
      </c>
      <c r="C36" s="276"/>
      <c r="D36" s="277"/>
      <c r="E36" s="276">
        <v>0</v>
      </c>
    </row>
    <row r="37" spans="1:5" ht="15.75">
      <c r="A37" s="274" t="s">
        <v>172</v>
      </c>
      <c r="B37" s="275" t="s">
        <v>242</v>
      </c>
      <c r="C37" s="276"/>
      <c r="D37" s="277"/>
      <c r="E37" s="276">
        <v>0</v>
      </c>
    </row>
    <row r="38" spans="1:5" ht="15.75">
      <c r="A38" s="274" t="s">
        <v>173</v>
      </c>
      <c r="B38" s="275" t="s">
        <v>243</v>
      </c>
      <c r="C38" s="276">
        <v>45000</v>
      </c>
      <c r="D38" s="277"/>
      <c r="E38" s="276">
        <v>0</v>
      </c>
    </row>
    <row r="39" spans="1:5" ht="15.75">
      <c r="A39" s="274" t="s">
        <v>174</v>
      </c>
      <c r="B39" s="275" t="s">
        <v>244</v>
      </c>
      <c r="C39" s="276">
        <v>200</v>
      </c>
      <c r="D39" s="277"/>
      <c r="E39" s="276"/>
    </row>
    <row r="40" spans="1:5" ht="15.75">
      <c r="A40" s="274" t="s">
        <v>175</v>
      </c>
      <c r="B40" s="275" t="s">
        <v>245</v>
      </c>
      <c r="C40" s="276">
        <v>5000</v>
      </c>
      <c r="D40" s="277"/>
      <c r="E40" s="276">
        <v>0</v>
      </c>
    </row>
    <row r="41" spans="1:5" ht="15.75">
      <c r="A41" s="274" t="s">
        <v>176</v>
      </c>
      <c r="B41" s="275" t="s">
        <v>246</v>
      </c>
      <c r="C41" s="276"/>
      <c r="D41" s="277"/>
      <c r="E41" s="276">
        <v>0</v>
      </c>
    </row>
    <row r="42" spans="1:5" ht="15.75">
      <c r="A42" s="274" t="s">
        <v>177</v>
      </c>
      <c r="B42" s="275" t="s">
        <v>247</v>
      </c>
      <c r="C42" s="276"/>
      <c r="D42" s="277"/>
      <c r="E42" s="276">
        <v>0</v>
      </c>
    </row>
    <row r="43" spans="1:5" ht="15.75">
      <c r="A43" s="274" t="s">
        <v>178</v>
      </c>
      <c r="B43" s="275"/>
      <c r="C43" s="276"/>
      <c r="D43" s="277"/>
      <c r="E43" s="276">
        <v>0</v>
      </c>
    </row>
    <row r="44" spans="1:5" ht="15.75">
      <c r="A44" s="274" t="s">
        <v>179</v>
      </c>
      <c r="B44" s="275" t="s">
        <v>248</v>
      </c>
      <c r="C44" s="276"/>
      <c r="D44" s="277"/>
      <c r="E44" s="276">
        <v>0</v>
      </c>
    </row>
    <row r="45" spans="1:5" ht="15.75">
      <c r="A45" s="274" t="s">
        <v>180</v>
      </c>
      <c r="B45" s="275" t="s">
        <v>249</v>
      </c>
      <c r="C45" s="276">
        <v>2000</v>
      </c>
      <c r="D45" s="277">
        <v>146</v>
      </c>
      <c r="E45" s="276">
        <v>60</v>
      </c>
    </row>
    <row r="46" spans="1:5" ht="15.75">
      <c r="A46" s="274" t="s">
        <v>181</v>
      </c>
      <c r="B46" s="275" t="s">
        <v>250</v>
      </c>
      <c r="C46" s="276"/>
      <c r="D46" s="277"/>
      <c r="E46" s="276">
        <v>0</v>
      </c>
    </row>
    <row r="47" spans="1:5" ht="14.25" customHeight="1">
      <c r="A47" s="278" t="s">
        <v>182</v>
      </c>
      <c r="B47" s="275" t="s">
        <v>251</v>
      </c>
      <c r="C47" s="276"/>
      <c r="D47" s="277"/>
      <c r="E47" s="276">
        <v>0</v>
      </c>
    </row>
    <row r="48" spans="1:5" ht="15.75">
      <c r="A48" s="278" t="s">
        <v>360</v>
      </c>
      <c r="B48" s="275" t="s">
        <v>359</v>
      </c>
      <c r="C48" s="276">
        <v>3000</v>
      </c>
      <c r="D48" s="277"/>
      <c r="E48" s="276">
        <v>0</v>
      </c>
    </row>
    <row r="49" spans="1:5" ht="15.75">
      <c r="A49" s="278" t="s">
        <v>465</v>
      </c>
      <c r="B49" s="285"/>
      <c r="C49" s="286"/>
      <c r="D49" s="213">
        <v>600</v>
      </c>
      <c r="E49" s="282">
        <v>600</v>
      </c>
    </row>
    <row r="50" spans="1:5" ht="15.75">
      <c r="A50" s="283" t="s">
        <v>64</v>
      </c>
      <c r="B50" s="266"/>
      <c r="C50" s="284">
        <f>SUM(C17:C48)</f>
        <v>64400</v>
      </c>
      <c r="D50" s="284">
        <f>SUM(D17:D49)</f>
        <v>897</v>
      </c>
      <c r="E50" s="284">
        <f>SUM(E17:E49)</f>
        <v>734</v>
      </c>
    </row>
    <row r="51" spans="1:5" ht="15.75">
      <c r="A51" s="269" t="s">
        <v>183</v>
      </c>
      <c r="B51" s="270"/>
      <c r="C51" s="271"/>
      <c r="D51" s="272"/>
      <c r="E51" s="273"/>
    </row>
    <row r="52" spans="1:5" ht="15.75">
      <c r="A52" s="274" t="s">
        <v>184</v>
      </c>
      <c r="B52" s="275" t="s">
        <v>252</v>
      </c>
      <c r="C52" s="276"/>
      <c r="D52" s="277"/>
      <c r="E52" s="276">
        <v>0</v>
      </c>
    </row>
    <row r="53" spans="1:5" ht="15.75">
      <c r="A53" s="274" t="s">
        <v>185</v>
      </c>
      <c r="B53" s="275" t="s">
        <v>253</v>
      </c>
      <c r="C53" s="276"/>
      <c r="D53" s="277"/>
      <c r="E53" s="276">
        <v>0</v>
      </c>
    </row>
    <row r="54" spans="1:5" ht="15.75">
      <c r="A54" s="274" t="s">
        <v>186</v>
      </c>
      <c r="B54" s="275" t="s">
        <v>254</v>
      </c>
      <c r="C54" s="276">
        <v>85000</v>
      </c>
      <c r="D54" s="277">
        <v>52716.09</v>
      </c>
      <c r="E54" s="276">
        <v>52716.09</v>
      </c>
    </row>
    <row r="55" spans="1:5" ht="15.75">
      <c r="A55" s="274" t="s">
        <v>187</v>
      </c>
      <c r="B55" s="275" t="s">
        <v>255</v>
      </c>
      <c r="C55" s="276">
        <v>20000</v>
      </c>
      <c r="D55" s="277">
        <v>13000</v>
      </c>
      <c r="E55" s="276">
        <v>13000</v>
      </c>
    </row>
    <row r="56" spans="1:5" ht="15.75">
      <c r="A56" s="278" t="s">
        <v>188</v>
      </c>
      <c r="B56" s="279" t="s">
        <v>256</v>
      </c>
      <c r="C56" s="280"/>
      <c r="D56" s="281"/>
      <c r="E56" s="282">
        <v>0</v>
      </c>
    </row>
    <row r="57" spans="1:5" ht="15.75">
      <c r="A57" s="283" t="s">
        <v>64</v>
      </c>
      <c r="B57" s="266"/>
      <c r="C57" s="284">
        <f>SUM(C52:C56)</f>
        <v>105000</v>
      </c>
      <c r="D57" s="284">
        <f>SUM(D52:D56)</f>
        <v>65716.09</v>
      </c>
      <c r="E57" s="284">
        <f>SUM(E52:E56)</f>
        <v>65716.09</v>
      </c>
    </row>
    <row r="58" spans="1:5" ht="15.75">
      <c r="A58" s="269" t="s">
        <v>189</v>
      </c>
      <c r="B58" s="270" t="s">
        <v>257</v>
      </c>
      <c r="C58" s="271"/>
      <c r="D58" s="272"/>
      <c r="E58" s="273"/>
    </row>
    <row r="59" spans="1:5" ht="15.75">
      <c r="A59" s="274" t="s">
        <v>190</v>
      </c>
      <c r="B59" s="275" t="s">
        <v>258</v>
      </c>
      <c r="C59" s="276"/>
      <c r="D59" s="277"/>
      <c r="E59" s="276">
        <v>0</v>
      </c>
    </row>
    <row r="60" spans="1:5" ht="15.75">
      <c r="A60" s="274" t="s">
        <v>191</v>
      </c>
      <c r="B60" s="275" t="s">
        <v>259</v>
      </c>
      <c r="C60" s="276"/>
      <c r="D60" s="277"/>
      <c r="E60" s="276">
        <v>0</v>
      </c>
    </row>
    <row r="61" spans="1:5" ht="15.75">
      <c r="A61" s="278" t="s">
        <v>192</v>
      </c>
      <c r="B61" s="279" t="s">
        <v>260</v>
      </c>
      <c r="C61" s="280"/>
      <c r="D61" s="281"/>
      <c r="E61" s="282">
        <v>0</v>
      </c>
    </row>
    <row r="62" spans="1:5" ht="15.75">
      <c r="A62" s="211" t="s">
        <v>64</v>
      </c>
      <c r="B62" s="266"/>
      <c r="C62" s="284">
        <f>SUM(C59:C61)</f>
        <v>0</v>
      </c>
      <c r="D62" s="284">
        <f>SUM(D59:D61)</f>
        <v>0</v>
      </c>
      <c r="E62" s="284">
        <f>SUM(E59:E61)</f>
        <v>0</v>
      </c>
    </row>
    <row r="63" spans="1:5" ht="15.75">
      <c r="A63" s="287" t="s">
        <v>193</v>
      </c>
      <c r="B63" s="270"/>
      <c r="C63" s="271"/>
      <c r="D63" s="272"/>
      <c r="E63" s="273"/>
    </row>
    <row r="64" spans="1:5" ht="15.75">
      <c r="A64" s="274" t="s">
        <v>194</v>
      </c>
      <c r="B64" s="275" t="s">
        <v>261</v>
      </c>
      <c r="C64" s="276"/>
      <c r="D64" s="277"/>
      <c r="E64" s="276">
        <v>0</v>
      </c>
    </row>
    <row r="65" spans="1:5" ht="15.75">
      <c r="A65" s="274" t="s">
        <v>195</v>
      </c>
      <c r="B65" s="275" t="s">
        <v>262</v>
      </c>
      <c r="C65" s="276">
        <v>120000</v>
      </c>
      <c r="D65" s="277"/>
      <c r="E65" s="286">
        <v>0</v>
      </c>
    </row>
    <row r="66" spans="1:5" ht="15.75">
      <c r="A66" s="274" t="s">
        <v>196</v>
      </c>
      <c r="B66" s="275" t="s">
        <v>263</v>
      </c>
      <c r="C66" s="276"/>
      <c r="D66" s="277"/>
      <c r="E66" s="276">
        <v>0</v>
      </c>
    </row>
    <row r="67" spans="1:5" ht="15.75">
      <c r="A67" s="274" t="s">
        <v>197</v>
      </c>
      <c r="B67" s="275" t="s">
        <v>264</v>
      </c>
      <c r="C67" s="276"/>
      <c r="D67" s="277"/>
      <c r="E67" s="276">
        <v>0</v>
      </c>
    </row>
    <row r="68" spans="1:5" ht="15.75">
      <c r="A68" s="274" t="s">
        <v>198</v>
      </c>
      <c r="B68" s="275" t="s">
        <v>265</v>
      </c>
      <c r="C68" s="276"/>
      <c r="D68" s="277"/>
      <c r="E68" s="276">
        <v>0</v>
      </c>
    </row>
    <row r="69" spans="1:5" ht="15.75">
      <c r="A69" s="274" t="s">
        <v>199</v>
      </c>
      <c r="B69" s="275" t="s">
        <v>266</v>
      </c>
      <c r="C69" s="276"/>
      <c r="D69" s="277"/>
      <c r="E69" s="276">
        <v>0</v>
      </c>
    </row>
    <row r="70" spans="1:5" ht="15.75">
      <c r="A70" s="278" t="s">
        <v>200</v>
      </c>
      <c r="B70" s="279" t="s">
        <v>267</v>
      </c>
      <c r="C70" s="280">
        <v>50000</v>
      </c>
      <c r="D70" s="281">
        <v>5782</v>
      </c>
      <c r="E70" s="282">
        <v>0</v>
      </c>
    </row>
    <row r="71" spans="1:5" ht="15.75">
      <c r="A71" s="283" t="s">
        <v>64</v>
      </c>
      <c r="B71" s="266"/>
      <c r="C71" s="284">
        <f>SUM(C64:C70)</f>
        <v>170000</v>
      </c>
      <c r="D71" s="284">
        <v>5782</v>
      </c>
      <c r="E71" s="284">
        <f>SUM(E64:E70)</f>
        <v>0</v>
      </c>
    </row>
    <row r="72" spans="1:5" ht="15.75">
      <c r="A72" s="269" t="s">
        <v>201</v>
      </c>
      <c r="B72" s="270" t="s">
        <v>268</v>
      </c>
      <c r="C72" s="271"/>
      <c r="D72" s="272"/>
      <c r="E72" s="273"/>
    </row>
    <row r="73" spans="1:5" ht="15.75">
      <c r="A73" s="278" t="s">
        <v>202</v>
      </c>
      <c r="B73" s="279" t="s">
        <v>269</v>
      </c>
      <c r="C73" s="280"/>
      <c r="D73" s="281"/>
      <c r="E73" s="288"/>
    </row>
    <row r="74" spans="1:5" ht="15.75">
      <c r="A74" s="283" t="s">
        <v>64</v>
      </c>
      <c r="B74" s="266"/>
      <c r="C74" s="284">
        <f>SUM(C73)</f>
        <v>0</v>
      </c>
      <c r="D74" s="284">
        <f>SUM(D73)</f>
        <v>0</v>
      </c>
      <c r="E74" s="284">
        <f>SUM(E73)</f>
        <v>0</v>
      </c>
    </row>
    <row r="75" spans="1:5" ht="15.75">
      <c r="A75" s="269" t="s">
        <v>203</v>
      </c>
      <c r="B75" s="270" t="s">
        <v>270</v>
      </c>
      <c r="C75" s="271"/>
      <c r="D75" s="272"/>
      <c r="E75" s="273"/>
    </row>
    <row r="76" spans="1:5" ht="15.75">
      <c r="A76" s="289" t="s">
        <v>205</v>
      </c>
      <c r="B76" s="275" t="s">
        <v>271</v>
      </c>
      <c r="C76" s="276"/>
      <c r="D76" s="277">
        <v>0</v>
      </c>
      <c r="E76" s="276">
        <v>0</v>
      </c>
    </row>
    <row r="77" spans="1:5" ht="15.75">
      <c r="A77" s="289" t="s">
        <v>204</v>
      </c>
      <c r="B77" s="275"/>
      <c r="C77" s="276">
        <v>1600000</v>
      </c>
      <c r="D77" s="277">
        <v>476345.37</v>
      </c>
      <c r="E77" s="290">
        <v>134115.32</v>
      </c>
    </row>
    <row r="78" spans="1:5" ht="15.75">
      <c r="A78" s="289" t="s">
        <v>502</v>
      </c>
      <c r="B78" s="275"/>
      <c r="C78" s="276">
        <v>7350000</v>
      </c>
      <c r="D78" s="277">
        <v>1878076.53</v>
      </c>
      <c r="E78" s="290">
        <v>664425.47</v>
      </c>
    </row>
    <row r="79" spans="1:5" ht="15.75">
      <c r="A79" s="289" t="s">
        <v>206</v>
      </c>
      <c r="B79" s="275" t="s">
        <v>272</v>
      </c>
      <c r="C79" s="276">
        <v>100000</v>
      </c>
      <c r="D79" s="277">
        <v>38976.74</v>
      </c>
      <c r="E79" s="276">
        <v>20657.02</v>
      </c>
    </row>
    <row r="80" spans="1:5" ht="15.75">
      <c r="A80" s="289" t="s">
        <v>207</v>
      </c>
      <c r="B80" s="275" t="s">
        <v>273</v>
      </c>
      <c r="C80" s="276">
        <v>720000</v>
      </c>
      <c r="D80" s="277">
        <v>237991.94</v>
      </c>
      <c r="E80" s="290">
        <v>84786.08</v>
      </c>
    </row>
    <row r="81" spans="1:5" ht="15.75">
      <c r="A81" s="289" t="s">
        <v>208</v>
      </c>
      <c r="B81" s="275" t="s">
        <v>274</v>
      </c>
      <c r="C81" s="276">
        <v>1600000</v>
      </c>
      <c r="D81" s="277">
        <v>327062.32</v>
      </c>
      <c r="E81" s="290">
        <v>103284.12</v>
      </c>
    </row>
    <row r="82" spans="1:5" ht="15.75">
      <c r="A82" s="289" t="s">
        <v>209</v>
      </c>
      <c r="B82" s="275" t="s">
        <v>276</v>
      </c>
      <c r="C82" s="276"/>
      <c r="D82" s="277"/>
      <c r="E82" s="276"/>
    </row>
    <row r="83" spans="1:7" ht="15.75">
      <c r="A83" s="289" t="s">
        <v>416</v>
      </c>
      <c r="B83" s="275" t="s">
        <v>277</v>
      </c>
      <c r="C83" s="276">
        <v>200000</v>
      </c>
      <c r="D83" s="277">
        <v>85374</v>
      </c>
      <c r="E83" s="290">
        <v>30800</v>
      </c>
      <c r="G83" s="12" t="s">
        <v>503</v>
      </c>
    </row>
    <row r="84" spans="1:5" ht="15.75">
      <c r="A84" s="289" t="s">
        <v>210</v>
      </c>
      <c r="B84" s="275" t="s">
        <v>275</v>
      </c>
      <c r="C84" s="276"/>
      <c r="D84" s="277"/>
      <c r="E84" s="276"/>
    </row>
    <row r="85" spans="1:5" ht="15.75">
      <c r="A85" s="289" t="s">
        <v>211</v>
      </c>
      <c r="B85" s="275" t="s">
        <v>278</v>
      </c>
      <c r="C85" s="276">
        <v>50000</v>
      </c>
      <c r="D85" s="277">
        <v>10199.89</v>
      </c>
      <c r="E85" s="290">
        <v>0</v>
      </c>
    </row>
    <row r="86" spans="1:5" ht="15.75">
      <c r="A86" s="289" t="s">
        <v>212</v>
      </c>
      <c r="B86" s="275" t="s">
        <v>279</v>
      </c>
      <c r="C86" s="276">
        <v>70000</v>
      </c>
      <c r="D86" s="277">
        <v>18708.09</v>
      </c>
      <c r="E86" s="290">
        <v>0</v>
      </c>
    </row>
    <row r="87" spans="1:5" ht="13.5" customHeight="1">
      <c r="A87" s="291" t="s">
        <v>213</v>
      </c>
      <c r="B87" s="279"/>
      <c r="C87" s="280"/>
      <c r="D87" s="281"/>
      <c r="E87" s="282"/>
    </row>
    <row r="88" spans="1:5" ht="15.75">
      <c r="A88" s="283" t="s">
        <v>64</v>
      </c>
      <c r="B88" s="266"/>
      <c r="C88" s="284">
        <f>SUM(C76:C87)</f>
        <v>11690000</v>
      </c>
      <c r="D88" s="284">
        <f>SUM(D76:D87)</f>
        <v>3072734.88</v>
      </c>
      <c r="E88" s="284">
        <f>SUM(E76:E87)</f>
        <v>1038068.01</v>
      </c>
    </row>
    <row r="89" spans="1:5" ht="15.75">
      <c r="A89" s="269" t="s">
        <v>214</v>
      </c>
      <c r="B89" s="270"/>
      <c r="C89" s="271"/>
      <c r="D89" s="272"/>
      <c r="E89" s="273"/>
    </row>
    <row r="90" spans="1:5" ht="15" customHeight="1">
      <c r="A90" s="274" t="s">
        <v>215</v>
      </c>
      <c r="B90" s="275">
        <v>2002</v>
      </c>
      <c r="C90" s="276">
        <v>5975600</v>
      </c>
      <c r="D90" s="277">
        <v>3567137</v>
      </c>
      <c r="E90" s="276"/>
    </row>
    <row r="91" spans="1:5" ht="14.25" customHeight="1">
      <c r="A91" s="502" t="s">
        <v>603</v>
      </c>
      <c r="B91" s="285"/>
      <c r="C91" s="286"/>
      <c r="D91" s="213">
        <v>150000</v>
      </c>
      <c r="E91" s="286"/>
    </row>
    <row r="92" spans="1:5" ht="15.75">
      <c r="A92" s="502" t="s">
        <v>604</v>
      </c>
      <c r="B92" s="285"/>
      <c r="C92" s="286"/>
      <c r="D92" s="213">
        <v>649880</v>
      </c>
      <c r="E92" s="286">
        <v>78400</v>
      </c>
    </row>
    <row r="93" spans="1:5" ht="15.75">
      <c r="A93" s="502" t="s">
        <v>605</v>
      </c>
      <c r="B93" s="285"/>
      <c r="C93" s="286"/>
      <c r="D93" s="213">
        <v>1480000</v>
      </c>
      <c r="E93" s="286">
        <v>224000</v>
      </c>
    </row>
    <row r="94" spans="1:5" ht="15.75">
      <c r="A94" s="502" t="s">
        <v>606</v>
      </c>
      <c r="B94" s="285"/>
      <c r="C94" s="286"/>
      <c r="D94" s="213">
        <v>42000</v>
      </c>
      <c r="E94" s="286"/>
    </row>
    <row r="95" spans="1:5" ht="15.75">
      <c r="A95" s="502" t="s">
        <v>649</v>
      </c>
      <c r="B95" s="285"/>
      <c r="C95" s="286"/>
      <c r="D95" s="213">
        <v>4000</v>
      </c>
      <c r="E95" s="286">
        <v>4000</v>
      </c>
    </row>
    <row r="96" spans="1:5" ht="15.75">
      <c r="A96" s="283" t="s">
        <v>602</v>
      </c>
      <c r="B96" s="266"/>
      <c r="C96" s="284">
        <f>SUM(C90)</f>
        <v>5975600</v>
      </c>
      <c r="D96" s="284">
        <f>SUM(D90+D91+D92+D93+D94+D95)</f>
        <v>5893017</v>
      </c>
      <c r="E96" s="284">
        <f>SUM(E90+E91+E92+E93+E95)</f>
        <v>306400</v>
      </c>
    </row>
    <row r="97" spans="1:5" ht="15.75">
      <c r="A97" s="283" t="s">
        <v>426</v>
      </c>
      <c r="B97" s="266"/>
      <c r="C97" s="284">
        <f>SUM(C15+C50+C57+C62+C71+C74+C88+C96)</f>
        <v>18100000</v>
      </c>
      <c r="D97" s="284">
        <f>SUM(D15+D50+D57+D62+D71+D74+D88+D96)</f>
        <v>9108070.17</v>
      </c>
      <c r="E97" s="284">
        <f>SUM(E15+E50+E57+E62+E71+E74+E88+E96)</f>
        <v>1480078.56</v>
      </c>
    </row>
    <row r="98" spans="1:5" ht="15.75">
      <c r="A98" s="269" t="s">
        <v>423</v>
      </c>
      <c r="B98" s="285"/>
      <c r="C98" s="286"/>
      <c r="D98" s="272"/>
      <c r="E98" s="271"/>
    </row>
    <row r="99" spans="1:5" ht="15.75">
      <c r="A99" s="274" t="s">
        <v>424</v>
      </c>
      <c r="B99" s="279" t="s">
        <v>280</v>
      </c>
      <c r="C99" s="280"/>
      <c r="D99" s="277">
        <v>2731200</v>
      </c>
      <c r="E99" s="290"/>
    </row>
    <row r="100" spans="1:5" ht="15.75">
      <c r="A100" s="274" t="s">
        <v>425</v>
      </c>
      <c r="B100" s="279" t="s">
        <v>280</v>
      </c>
      <c r="C100" s="280"/>
      <c r="D100" s="281">
        <v>197500</v>
      </c>
      <c r="E100" s="290"/>
    </row>
    <row r="101" spans="1:5" ht="15.75">
      <c r="A101" s="274"/>
      <c r="B101" s="275"/>
      <c r="C101" s="276"/>
      <c r="D101" s="277"/>
      <c r="E101" s="276"/>
    </row>
    <row r="102" spans="1:5" ht="15.75">
      <c r="A102" s="283" t="s">
        <v>64</v>
      </c>
      <c r="B102" s="266"/>
      <c r="C102" s="284">
        <f>SUM(C98:C101)</f>
        <v>0</v>
      </c>
      <c r="D102" s="284">
        <f>SUM(D98:D101)</f>
        <v>2928700</v>
      </c>
      <c r="E102" s="284">
        <f>SUM(E98:E101)</f>
        <v>0</v>
      </c>
    </row>
    <row r="103" spans="1:5" ht="15.75">
      <c r="A103" s="292" t="s">
        <v>118</v>
      </c>
      <c r="B103" s="293"/>
      <c r="C103" s="284">
        <f>SUM(C15,C50,C57,C62,C71,C74,C88,C102,C96)</f>
        <v>18100000</v>
      </c>
      <c r="D103" s="284">
        <f>SUM(D15,D50,D57,D62,D71,D74,D88,D102,D96)</f>
        <v>12036770.17</v>
      </c>
      <c r="E103" s="284">
        <f>SUM(E15,E50,E57,E62,E71,E74,E88,E102,E96)</f>
        <v>1480078.56</v>
      </c>
    </row>
    <row r="107" ht="15.75">
      <c r="F107" s="284">
        <f>SUM(F103:F106)</f>
        <v>0</v>
      </c>
    </row>
    <row r="121" ht="15.75">
      <c r="D121" s="264" t="s">
        <v>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zoomScale="130" zoomScaleNormal="130" zoomScalePageLayoutView="0" workbookViewId="0" topLeftCell="A1">
      <selection activeCell="D4" sqref="D4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46" t="s">
        <v>80</v>
      </c>
      <c r="B1" s="546"/>
      <c r="C1" s="546"/>
      <c r="D1" s="546"/>
      <c r="E1" s="546"/>
      <c r="F1" s="546"/>
      <c r="G1" s="546"/>
      <c r="H1" s="546"/>
    </row>
    <row r="2" spans="1:8" ht="21">
      <c r="A2" s="546" t="s">
        <v>388</v>
      </c>
      <c r="B2" s="546"/>
      <c r="C2" s="546"/>
      <c r="D2" s="546"/>
      <c r="E2" s="546"/>
      <c r="F2" s="546"/>
      <c r="G2" s="546"/>
      <c r="H2" s="546"/>
    </row>
    <row r="4" spans="1:8" ht="18.75">
      <c r="A4" s="1" t="s">
        <v>461</v>
      </c>
      <c r="E4" s="294" t="s">
        <v>394</v>
      </c>
      <c r="F4" s="294" t="s">
        <v>392</v>
      </c>
      <c r="G4" s="294" t="s">
        <v>393</v>
      </c>
      <c r="H4" s="294" t="s">
        <v>125</v>
      </c>
    </row>
    <row r="5" spans="2:8" ht="18.75">
      <c r="B5" s="1" t="s">
        <v>389</v>
      </c>
      <c r="E5" s="295">
        <v>4197.68</v>
      </c>
      <c r="F5" s="295">
        <v>2705.36</v>
      </c>
      <c r="G5" s="295">
        <v>4197.68</v>
      </c>
      <c r="H5" s="295">
        <f aca="true" t="shared" si="0" ref="H5:H13">E5+F5-G5</f>
        <v>2705.3600000000006</v>
      </c>
    </row>
    <row r="6" spans="2:8" ht="18.75">
      <c r="B6" s="1" t="s">
        <v>65</v>
      </c>
      <c r="E6" s="295">
        <v>125035</v>
      </c>
      <c r="F6" s="295">
        <v>0</v>
      </c>
      <c r="G6" s="295">
        <v>18800</v>
      </c>
      <c r="H6" s="295">
        <f t="shared" si="0"/>
        <v>106235</v>
      </c>
    </row>
    <row r="7" spans="2:8" ht="18.75">
      <c r="B7" s="1" t="s">
        <v>390</v>
      </c>
      <c r="E7" s="295">
        <v>42.84</v>
      </c>
      <c r="F7" s="295">
        <v>3190.7</v>
      </c>
      <c r="G7" s="295">
        <v>0</v>
      </c>
      <c r="H7" s="295">
        <f t="shared" si="0"/>
        <v>3233.54</v>
      </c>
    </row>
    <row r="8" spans="2:8" ht="18.75">
      <c r="B8" s="1" t="s">
        <v>391</v>
      </c>
      <c r="E8" s="295">
        <v>51.42</v>
      </c>
      <c r="F8" s="295">
        <v>3828.84</v>
      </c>
      <c r="G8" s="295">
        <v>0</v>
      </c>
      <c r="H8" s="295">
        <f t="shared" si="0"/>
        <v>3880.26</v>
      </c>
    </row>
    <row r="9" spans="2:8" ht="18.75">
      <c r="B9" s="1" t="s">
        <v>653</v>
      </c>
      <c r="E9" s="390"/>
      <c r="F9" s="390">
        <v>3150</v>
      </c>
      <c r="G9" s="390"/>
      <c r="H9" s="295">
        <f t="shared" si="0"/>
        <v>3150</v>
      </c>
    </row>
    <row r="10" spans="4:8" ht="19.5" thickBot="1">
      <c r="D10" s="1" t="s">
        <v>64</v>
      </c>
      <c r="E10" s="296">
        <f>SUM(E5:E9)</f>
        <v>129326.93999999999</v>
      </c>
      <c r="F10" s="296">
        <f>SUM(F5:F9)</f>
        <v>12874.9</v>
      </c>
      <c r="G10" s="296">
        <f>SUM(G5:G9)</f>
        <v>22997.68</v>
      </c>
      <c r="H10" s="296">
        <f>SUM(H5:H9)</f>
        <v>119204.15999999999</v>
      </c>
    </row>
    <row r="11" spans="5:8" ht="19.5" thickTop="1">
      <c r="E11" s="500"/>
      <c r="F11" s="500"/>
      <c r="G11" s="500"/>
      <c r="H11" s="500"/>
    </row>
    <row r="12" spans="2:8" ht="18.75">
      <c r="B12" s="12" t="s">
        <v>497</v>
      </c>
      <c r="E12" s="390">
        <v>148500</v>
      </c>
      <c r="F12" s="390"/>
      <c r="G12" s="390"/>
      <c r="H12" s="295">
        <f t="shared" si="0"/>
        <v>148500</v>
      </c>
    </row>
    <row r="13" spans="2:8" ht="18.75">
      <c r="B13" s="12" t="s">
        <v>498</v>
      </c>
      <c r="E13" s="390">
        <v>2000</v>
      </c>
      <c r="F13" s="390"/>
      <c r="G13" s="390"/>
      <c r="H13" s="295">
        <f t="shared" si="0"/>
        <v>2000</v>
      </c>
    </row>
    <row r="14" spans="4:8" ht="19.5" thickBot="1">
      <c r="D14" s="1" t="s">
        <v>64</v>
      </c>
      <c r="E14" s="296">
        <f>SUM(E12:E13)</f>
        <v>150500</v>
      </c>
      <c r="F14" s="296"/>
      <c r="G14" s="296"/>
      <c r="H14" s="296">
        <f>SUM(H12:H13)</f>
        <v>150500</v>
      </c>
    </row>
    <row r="15" ht="19.5" thickTop="1"/>
    <row r="16" spans="2:8" ht="18.75">
      <c r="B16" s="1" t="s">
        <v>542</v>
      </c>
      <c r="E16" s="295">
        <v>1034750.11</v>
      </c>
      <c r="F16" s="295">
        <v>0</v>
      </c>
      <c r="G16" s="295">
        <v>0</v>
      </c>
      <c r="H16" s="295">
        <f>E16+F16</f>
        <v>1034750.11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F17" sqref="F17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46" t="s">
        <v>431</v>
      </c>
      <c r="B1" s="546"/>
      <c r="C1" s="546"/>
      <c r="D1" s="546"/>
      <c r="E1" s="546"/>
      <c r="F1" s="546"/>
      <c r="G1" s="546"/>
    </row>
    <row r="2" spans="1:7" ht="21">
      <c r="A2" s="546" t="s">
        <v>630</v>
      </c>
      <c r="B2" s="546"/>
      <c r="C2" s="546"/>
      <c r="D2" s="546"/>
      <c r="E2" s="546"/>
      <c r="F2" s="546"/>
      <c r="G2" s="546"/>
    </row>
    <row r="4" spans="1:7" ht="21">
      <c r="A4" s="297" t="s">
        <v>14</v>
      </c>
      <c r="B4" s="297" t="s">
        <v>467</v>
      </c>
      <c r="C4" s="297" t="s">
        <v>394</v>
      </c>
      <c r="D4" s="297" t="s">
        <v>432</v>
      </c>
      <c r="E4" s="297" t="s">
        <v>393</v>
      </c>
      <c r="F4" s="297" t="s">
        <v>64</v>
      </c>
      <c r="G4" s="297" t="s">
        <v>117</v>
      </c>
    </row>
    <row r="5" spans="1:7" ht="21">
      <c r="A5" s="298" t="s">
        <v>433</v>
      </c>
      <c r="B5" s="369">
        <v>2731200</v>
      </c>
      <c r="C5" s="369">
        <v>1359500</v>
      </c>
      <c r="D5" s="299">
        <v>1300</v>
      </c>
      <c r="E5" s="299">
        <v>449200</v>
      </c>
      <c r="F5" s="299">
        <f>C5+E5-D5</f>
        <v>1807400</v>
      </c>
      <c r="G5" s="298"/>
    </row>
    <row r="6" spans="1:7" ht="21">
      <c r="A6" s="298" t="s">
        <v>466</v>
      </c>
      <c r="B6" s="369">
        <v>197500</v>
      </c>
      <c r="C6" s="369">
        <v>118500</v>
      </c>
      <c r="D6" s="299">
        <v>0</v>
      </c>
      <c r="E6" s="299">
        <v>39500</v>
      </c>
      <c r="F6" s="299">
        <f>C6+E6-D6</f>
        <v>158000</v>
      </c>
      <c r="G6" s="298"/>
    </row>
    <row r="7" spans="1:7" ht="21">
      <c r="A7" s="298" t="s">
        <v>434</v>
      </c>
      <c r="B7" s="299">
        <v>0</v>
      </c>
      <c r="C7" s="299">
        <v>0</v>
      </c>
      <c r="D7" s="299">
        <v>0</v>
      </c>
      <c r="E7" s="299">
        <v>0</v>
      </c>
      <c r="F7" s="299">
        <f>C7+E7-D7</f>
        <v>0</v>
      </c>
      <c r="G7" s="298"/>
    </row>
    <row r="8" spans="1:7" ht="21">
      <c r="A8" s="298" t="s">
        <v>435</v>
      </c>
      <c r="B8" s="299">
        <v>0</v>
      </c>
      <c r="C8" s="299">
        <v>0</v>
      </c>
      <c r="D8" s="299">
        <v>0</v>
      </c>
      <c r="E8" s="299">
        <v>0</v>
      </c>
      <c r="F8" s="299">
        <f>C8+E8-D8</f>
        <v>0</v>
      </c>
      <c r="G8" s="298"/>
    </row>
    <row r="9" spans="1:7" ht="21.75" thickBot="1">
      <c r="A9" s="300" t="s">
        <v>64</v>
      </c>
      <c r="B9" s="301">
        <f>SUM(B5:B8)</f>
        <v>2928700</v>
      </c>
      <c r="C9" s="301">
        <f>SUM(C5:C8)</f>
        <v>1478000</v>
      </c>
      <c r="D9" s="301">
        <f>SUM(D5:D8)</f>
        <v>1300</v>
      </c>
      <c r="E9" s="301">
        <f>SUM(E5:E8)</f>
        <v>488700</v>
      </c>
      <c r="F9" s="301">
        <f>SUM(F5:F8)</f>
        <v>1965400</v>
      </c>
      <c r="G9" s="302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Y114"/>
  <sheetViews>
    <sheetView zoomScalePageLayoutView="0" workbookViewId="0" topLeftCell="F16">
      <pane ySplit="2670" topLeftCell="A100" activePane="bottomLeft" state="split"/>
      <selection pane="topLeft" activeCell="B4" sqref="B4"/>
      <selection pane="bottomLeft" activeCell="J6" sqref="J6"/>
    </sheetView>
  </sheetViews>
  <sheetFormatPr defaultColWidth="9.140625" defaultRowHeight="21.75"/>
  <cols>
    <col min="1" max="1" width="11.57421875" style="23" customWidth="1"/>
    <col min="2" max="2" width="9.42187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00390625" style="23" customWidth="1"/>
    <col min="7" max="7" width="9.57421875" style="23" customWidth="1"/>
    <col min="8" max="8" width="10.00390625" style="23" customWidth="1"/>
    <col min="9" max="9" width="5.00390625" style="23" customWidth="1"/>
    <col min="10" max="10" width="8.57421875" style="23" customWidth="1"/>
    <col min="11" max="11" width="5.57421875" style="23" customWidth="1"/>
    <col min="12" max="12" width="9.140625" style="23" customWidth="1"/>
    <col min="13" max="13" width="10.57421875" style="23" customWidth="1"/>
    <col min="14" max="14" width="7.8515625" style="23" customWidth="1"/>
    <col min="15" max="15" width="5.28125" style="23" customWidth="1"/>
    <col min="16" max="16" width="10.140625" style="23" customWidth="1"/>
    <col min="17" max="17" width="8.421875" style="23" customWidth="1"/>
    <col min="18" max="18" width="5.57421875" style="23" customWidth="1"/>
    <col min="19" max="19" width="5.00390625" style="23" customWidth="1"/>
    <col min="20" max="20" width="5.140625" style="23" customWidth="1"/>
    <col min="21" max="21" width="6.8515625" style="23" customWidth="1"/>
    <col min="22" max="22" width="12.421875" style="23" customWidth="1"/>
    <col min="23" max="23" width="5.421875" style="23" customWidth="1"/>
    <col min="24" max="24" width="19.7109375" style="112" customWidth="1"/>
    <col min="25" max="25" width="6.8515625" style="23" customWidth="1"/>
    <col min="26" max="26" width="7.8515625" style="23" customWidth="1"/>
    <col min="27" max="27" width="9.7109375" style="23" customWidth="1"/>
    <col min="28" max="77" width="6.8515625" style="23" customWidth="1"/>
    <col min="78" max="85" width="8.8515625" style="23" customWidth="1"/>
    <col min="86" max="16384" width="9.140625" style="23" customWidth="1"/>
  </cols>
  <sheetData>
    <row r="1" spans="1:22" ht="15.75">
      <c r="A1" s="560" t="s">
        <v>53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</row>
    <row r="2" spans="1:22" ht="15.75">
      <c r="A2" s="560" t="s">
        <v>129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</row>
    <row r="3" spans="1:22" ht="18.75">
      <c r="A3" s="561" t="s">
        <v>631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</row>
    <row r="4" spans="1:22" ht="18.75">
      <c r="A4" s="86"/>
      <c r="B4" s="87"/>
      <c r="C4" s="562">
        <v>110</v>
      </c>
      <c r="D4" s="563"/>
      <c r="E4" s="30">
        <v>120</v>
      </c>
      <c r="F4" s="563">
        <v>210</v>
      </c>
      <c r="G4" s="564"/>
      <c r="H4" s="565"/>
      <c r="I4" s="563">
        <v>220</v>
      </c>
      <c r="J4" s="565"/>
      <c r="K4" s="87"/>
      <c r="L4" s="89"/>
      <c r="M4" s="562">
        <v>240</v>
      </c>
      <c r="N4" s="562"/>
      <c r="O4" s="89"/>
      <c r="P4" s="562">
        <v>260</v>
      </c>
      <c r="Q4" s="562"/>
      <c r="R4" s="562"/>
      <c r="S4" s="563">
        <v>310</v>
      </c>
      <c r="T4" s="565"/>
      <c r="U4" s="192">
        <v>320</v>
      </c>
      <c r="V4" s="89"/>
    </row>
    <row r="5" spans="1:22" ht="18.75">
      <c r="A5" s="90"/>
      <c r="B5" s="91">
        <v>411</v>
      </c>
      <c r="C5" s="88">
        <v>111</v>
      </c>
      <c r="D5" s="30">
        <v>113</v>
      </c>
      <c r="E5" s="92">
        <v>121</v>
      </c>
      <c r="F5" s="92">
        <v>210</v>
      </c>
      <c r="G5" s="92">
        <v>211</v>
      </c>
      <c r="H5" s="92">
        <v>212</v>
      </c>
      <c r="I5" s="93">
        <v>222</v>
      </c>
      <c r="J5" s="93">
        <v>223</v>
      </c>
      <c r="K5" s="93">
        <v>232</v>
      </c>
      <c r="L5" s="93">
        <v>231</v>
      </c>
      <c r="M5" s="91">
        <v>241</v>
      </c>
      <c r="N5" s="91">
        <v>242</v>
      </c>
      <c r="O5" s="93">
        <v>252</v>
      </c>
      <c r="P5" s="88">
        <v>261</v>
      </c>
      <c r="Q5" s="88">
        <v>262</v>
      </c>
      <c r="R5" s="88">
        <v>263</v>
      </c>
      <c r="S5" s="93">
        <v>311</v>
      </c>
      <c r="T5" s="93">
        <v>312</v>
      </c>
      <c r="U5" s="93">
        <v>321</v>
      </c>
      <c r="V5" s="93" t="s">
        <v>64</v>
      </c>
    </row>
    <row r="6" spans="1:22" ht="18.75">
      <c r="A6" s="94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15.75">
      <c r="A7" s="95">
        <v>2</v>
      </c>
      <c r="B7" s="109">
        <v>8540</v>
      </c>
      <c r="C7" s="193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ht="15.75">
      <c r="A8" s="95">
        <v>3</v>
      </c>
      <c r="B8" s="109"/>
      <c r="C8" s="193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5.75">
      <c r="A9" s="95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15.75">
      <c r="A10" s="95">
        <v>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0" t="s">
        <v>12</v>
      </c>
      <c r="B11" s="110">
        <f>SUM(B7:B10)</f>
        <v>8540</v>
      </c>
      <c r="C11" s="110">
        <f aca="true" t="shared" si="0" ref="C11:U11">SUM(C7:C10)</f>
        <v>0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10"/>
      <c r="H11" s="110">
        <f t="shared" si="0"/>
        <v>0</v>
      </c>
      <c r="I11" s="110">
        <f t="shared" si="0"/>
        <v>0</v>
      </c>
      <c r="J11" s="110">
        <f t="shared" si="0"/>
        <v>0</v>
      </c>
      <c r="K11" s="110"/>
      <c r="L11" s="110">
        <f t="shared" si="0"/>
        <v>0</v>
      </c>
      <c r="M11" s="110">
        <f t="shared" si="0"/>
        <v>0</v>
      </c>
      <c r="N11" s="110">
        <f t="shared" si="0"/>
        <v>0</v>
      </c>
      <c r="O11" s="110">
        <f t="shared" si="0"/>
        <v>0</v>
      </c>
      <c r="P11" s="110">
        <f t="shared" si="0"/>
        <v>0</v>
      </c>
      <c r="Q11" s="110">
        <f t="shared" si="0"/>
        <v>0</v>
      </c>
      <c r="R11" s="110">
        <f t="shared" si="0"/>
        <v>0</v>
      </c>
      <c r="S11" s="110">
        <f t="shared" si="0"/>
        <v>0</v>
      </c>
      <c r="T11" s="110">
        <f t="shared" si="0"/>
        <v>0</v>
      </c>
      <c r="U11" s="110">
        <f t="shared" si="0"/>
        <v>0</v>
      </c>
      <c r="V11" s="110">
        <f>SUM(B11:U11)</f>
        <v>8540</v>
      </c>
    </row>
    <row r="12" spans="1:22" ht="15.75">
      <c r="A12" s="102" t="s">
        <v>13</v>
      </c>
      <c r="B12" s="111">
        <v>163364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>
        <f>SUM(B12:U12)</f>
        <v>163364</v>
      </c>
    </row>
    <row r="13" spans="1:22" ht="15.75">
      <c r="A13" s="94">
        <v>100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ht="15.75">
      <c r="A14" s="95">
        <v>101</v>
      </c>
      <c r="B14" s="109"/>
      <c r="C14" s="109">
        <v>214260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5.75">
      <c r="A15" s="95">
        <v>102</v>
      </c>
      <c r="B15" s="109"/>
      <c r="C15" s="109">
        <v>276200</v>
      </c>
      <c r="D15" s="109">
        <v>78354</v>
      </c>
      <c r="E15" s="109"/>
      <c r="F15" s="109"/>
      <c r="G15" s="109">
        <v>16160</v>
      </c>
      <c r="H15" s="109"/>
      <c r="I15" s="109"/>
      <c r="J15" s="109"/>
      <c r="K15" s="109"/>
      <c r="L15" s="109"/>
      <c r="M15" s="109">
        <v>42323</v>
      </c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ht="15.75">
      <c r="A16" s="95">
        <v>103</v>
      </c>
      <c r="B16" s="109"/>
      <c r="C16" s="109"/>
      <c r="D16" s="109">
        <v>3460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5.75">
      <c r="A17" s="95">
        <v>105</v>
      </c>
      <c r="B17" s="109"/>
      <c r="C17" s="109">
        <v>7000</v>
      </c>
      <c r="D17" s="109">
        <v>3500</v>
      </c>
      <c r="E17" s="109"/>
      <c r="F17" s="109"/>
      <c r="G17" s="109"/>
      <c r="H17" s="109"/>
      <c r="I17" s="109"/>
      <c r="J17" s="109"/>
      <c r="K17" s="109"/>
      <c r="L17" s="109"/>
      <c r="M17" s="109">
        <v>3500</v>
      </c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ht="15.75">
      <c r="A18" s="95">
        <v>106</v>
      </c>
      <c r="B18" s="109"/>
      <c r="C18" s="109">
        <v>1230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</row>
    <row r="19" spans="1:22" ht="15.75">
      <c r="A19" s="100" t="s">
        <v>12</v>
      </c>
      <c r="B19" s="110">
        <f aca="true" t="shared" si="1" ref="B19:I19">SUM(B14:B18)</f>
        <v>0</v>
      </c>
      <c r="C19" s="110">
        <f t="shared" si="1"/>
        <v>498690</v>
      </c>
      <c r="D19" s="110">
        <f t="shared" si="1"/>
        <v>85314</v>
      </c>
      <c r="E19" s="110">
        <f t="shared" si="1"/>
        <v>0</v>
      </c>
      <c r="F19" s="110">
        <f t="shared" si="1"/>
        <v>0</v>
      </c>
      <c r="G19" s="110">
        <f>SUM(G14:G18)</f>
        <v>16160</v>
      </c>
      <c r="H19" s="110">
        <f t="shared" si="1"/>
        <v>0</v>
      </c>
      <c r="I19" s="110">
        <f t="shared" si="1"/>
        <v>0</v>
      </c>
      <c r="J19" s="110"/>
      <c r="K19" s="110"/>
      <c r="L19" s="110">
        <f>SUM(L14:L18)</f>
        <v>0</v>
      </c>
      <c r="M19" s="110">
        <f>SUM(M14:M18)</f>
        <v>45823</v>
      </c>
      <c r="N19" s="110"/>
      <c r="O19" s="110">
        <f>SUM(O14:O18)</f>
        <v>0</v>
      </c>
      <c r="P19" s="110">
        <f>SUM(P14:P18)</f>
        <v>0</v>
      </c>
      <c r="Q19" s="110"/>
      <c r="R19" s="110">
        <f>SUM(R14:R18)</f>
        <v>0</v>
      </c>
      <c r="S19" s="110">
        <f>SUM(S14:S18)</f>
        <v>0</v>
      </c>
      <c r="T19" s="110">
        <f>SUM(T14:T18)</f>
        <v>0</v>
      </c>
      <c r="U19" s="110">
        <f>SUM(U14:U18)</f>
        <v>0</v>
      </c>
      <c r="V19" s="110">
        <f>SUM(B19:U19)</f>
        <v>645987</v>
      </c>
    </row>
    <row r="20" spans="1:22" ht="15.75">
      <c r="A20" s="102" t="s">
        <v>13</v>
      </c>
      <c r="B20" s="111">
        <v>0</v>
      </c>
      <c r="C20" s="111">
        <v>1430477</v>
      </c>
      <c r="D20" s="111">
        <v>302844</v>
      </c>
      <c r="E20" s="111"/>
      <c r="F20" s="111"/>
      <c r="G20" s="111">
        <v>61160</v>
      </c>
      <c r="H20" s="111"/>
      <c r="I20" s="111"/>
      <c r="J20" s="111"/>
      <c r="K20" s="111"/>
      <c r="L20" s="111"/>
      <c r="M20" s="111">
        <v>113173</v>
      </c>
      <c r="N20" s="111"/>
      <c r="O20" s="111"/>
      <c r="P20" s="111"/>
      <c r="Q20" s="111"/>
      <c r="R20" s="111"/>
      <c r="S20" s="111"/>
      <c r="T20" s="111"/>
      <c r="U20" s="111"/>
      <c r="V20" s="111">
        <f>SUM(B20:U20)</f>
        <v>1907654</v>
      </c>
    </row>
    <row r="21" spans="1:22" ht="15.75">
      <c r="A21" s="94">
        <v>120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</row>
    <row r="22" spans="1:22" ht="15.75">
      <c r="A22" s="95">
        <v>121</v>
      </c>
      <c r="B22" s="109"/>
      <c r="C22" s="109"/>
      <c r="D22" s="109">
        <v>8290</v>
      </c>
      <c r="E22" s="109"/>
      <c r="F22" s="109"/>
      <c r="G22" s="109"/>
      <c r="H22" s="109">
        <v>0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</row>
    <row r="23" spans="1:22" ht="15.75">
      <c r="A23" s="95">
        <v>122</v>
      </c>
      <c r="B23" s="109"/>
      <c r="C23" s="109"/>
      <c r="D23" s="109">
        <v>1500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2" ht="15.75">
      <c r="A24" s="100" t="s">
        <v>12</v>
      </c>
      <c r="B24" s="110">
        <f aca="true" t="shared" si="2" ref="B24:I24">SUM(B22:B23)</f>
        <v>0</v>
      </c>
      <c r="C24" s="110">
        <f t="shared" si="2"/>
        <v>0</v>
      </c>
      <c r="D24" s="110">
        <f t="shared" si="2"/>
        <v>9790</v>
      </c>
      <c r="E24" s="110">
        <f t="shared" si="2"/>
        <v>0</v>
      </c>
      <c r="F24" s="110">
        <f t="shared" si="2"/>
        <v>0</v>
      </c>
      <c r="G24" s="110"/>
      <c r="H24" s="110">
        <f t="shared" si="2"/>
        <v>0</v>
      </c>
      <c r="I24" s="110">
        <f t="shared" si="2"/>
        <v>0</v>
      </c>
      <c r="J24" s="110"/>
      <c r="K24" s="110"/>
      <c r="L24" s="110">
        <f>SUM(L22:L23)</f>
        <v>0</v>
      </c>
      <c r="M24" s="110">
        <f>SUM(M22:M23)</f>
        <v>0</v>
      </c>
      <c r="N24" s="110"/>
      <c r="O24" s="110">
        <f>SUM(O22:O23)</f>
        <v>0</v>
      </c>
      <c r="P24" s="110">
        <f>SUM(P22:P23)</f>
        <v>0</v>
      </c>
      <c r="Q24" s="110"/>
      <c r="R24" s="110">
        <f>SUM(R22:R23)</f>
        <v>0</v>
      </c>
      <c r="S24" s="110">
        <f>SUM(S22:S23)</f>
        <v>0</v>
      </c>
      <c r="T24" s="110">
        <f>SUM(T22:T23)</f>
        <v>0</v>
      </c>
      <c r="U24" s="110">
        <f>SUM(U22:U23)</f>
        <v>0</v>
      </c>
      <c r="V24" s="110">
        <f>SUM(B24:U24)</f>
        <v>9790</v>
      </c>
    </row>
    <row r="25" spans="1:22" ht="15.75">
      <c r="A25" s="102" t="s">
        <v>13</v>
      </c>
      <c r="B25" s="111"/>
      <c r="C25" s="111"/>
      <c r="D25" s="111">
        <v>39160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>
        <f>SUM(B25:U25)</f>
        <v>39160</v>
      </c>
    </row>
    <row r="26" spans="1:22" ht="15.75">
      <c r="A26" s="94">
        <v>130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</row>
    <row r="27" spans="1:22" ht="15.75">
      <c r="A27" s="95">
        <v>131</v>
      </c>
      <c r="B27" s="109"/>
      <c r="C27" s="109">
        <v>27050</v>
      </c>
      <c r="D27" s="109">
        <v>14120</v>
      </c>
      <c r="E27" s="109"/>
      <c r="F27" s="109"/>
      <c r="G27" s="109"/>
      <c r="H27" s="109"/>
      <c r="I27" s="109"/>
      <c r="J27" s="109"/>
      <c r="K27" s="109"/>
      <c r="L27" s="109"/>
      <c r="M27" s="109">
        <v>7050</v>
      </c>
      <c r="N27" s="109"/>
      <c r="O27" s="109"/>
      <c r="P27" s="109"/>
      <c r="Q27" s="109"/>
      <c r="R27" s="109"/>
      <c r="S27" s="109"/>
      <c r="T27" s="109"/>
      <c r="U27" s="109"/>
      <c r="V27" s="109"/>
    </row>
    <row r="28" spans="1:22" ht="15.75">
      <c r="A28" s="95">
        <v>132</v>
      </c>
      <c r="B28" s="109"/>
      <c r="C28" s="109">
        <v>8950</v>
      </c>
      <c r="D28" s="109">
        <v>3880</v>
      </c>
      <c r="E28" s="109"/>
      <c r="F28" s="109"/>
      <c r="G28" s="109"/>
      <c r="H28" s="109"/>
      <c r="I28" s="109"/>
      <c r="J28" s="109"/>
      <c r="K28" s="109"/>
      <c r="L28" s="109"/>
      <c r="M28" s="109">
        <v>1950</v>
      </c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15.75">
      <c r="A29" s="100" t="s">
        <v>12</v>
      </c>
      <c r="B29" s="110">
        <f>SUM(B27:B28)</f>
        <v>0</v>
      </c>
      <c r="C29" s="110">
        <f>SUM(C27:C28)</f>
        <v>36000</v>
      </c>
      <c r="D29" s="110">
        <f>SUM(D27:D28)</f>
        <v>18000</v>
      </c>
      <c r="E29" s="110">
        <f>SUM(E27:E28)</f>
        <v>0</v>
      </c>
      <c r="F29" s="110">
        <f>SUM(F27:F28)</f>
        <v>0</v>
      </c>
      <c r="G29" s="110"/>
      <c r="H29" s="110">
        <f>SUM(H27:H28)</f>
        <v>0</v>
      </c>
      <c r="I29" s="110">
        <f>SUM(I27:I28)</f>
        <v>0</v>
      </c>
      <c r="J29" s="110"/>
      <c r="K29" s="110"/>
      <c r="L29" s="110">
        <f>SUM(L27:L28)</f>
        <v>0</v>
      </c>
      <c r="M29" s="110">
        <f>SUM(M27:M28)</f>
        <v>9000</v>
      </c>
      <c r="N29" s="110"/>
      <c r="O29" s="110">
        <f>SUM(O27:O28)</f>
        <v>0</v>
      </c>
      <c r="P29" s="110">
        <f>SUM(P27:P28)</f>
        <v>0</v>
      </c>
      <c r="Q29" s="110"/>
      <c r="R29" s="110">
        <f>SUM(R27:R28)</f>
        <v>0</v>
      </c>
      <c r="S29" s="110">
        <f>SUM(S27:S28)</f>
        <v>0</v>
      </c>
      <c r="T29" s="110">
        <f>SUM(T27:T28)</f>
        <v>0</v>
      </c>
      <c r="U29" s="110">
        <f>SUM(U27:U28)</f>
        <v>0</v>
      </c>
      <c r="V29" s="110">
        <f>SUM(B29:U29)</f>
        <v>63000</v>
      </c>
    </row>
    <row r="30" spans="1:22" ht="14.25" customHeight="1">
      <c r="A30" s="102" t="s">
        <v>13</v>
      </c>
      <c r="B30" s="111">
        <v>0</v>
      </c>
      <c r="C30" s="111">
        <v>144000</v>
      </c>
      <c r="D30" s="111">
        <v>72000</v>
      </c>
      <c r="E30" s="111"/>
      <c r="F30" s="111"/>
      <c r="G30" s="111"/>
      <c r="H30" s="111"/>
      <c r="I30" s="111"/>
      <c r="J30" s="111"/>
      <c r="K30" s="111"/>
      <c r="L30" s="111"/>
      <c r="M30" s="111">
        <v>36000</v>
      </c>
      <c r="N30" s="111"/>
      <c r="O30" s="111"/>
      <c r="P30" s="111"/>
      <c r="Q30" s="111"/>
      <c r="R30" s="111"/>
      <c r="S30" s="111"/>
      <c r="T30" s="111"/>
      <c r="U30" s="111"/>
      <c r="V30" s="111">
        <f>SUM(B30:U30)</f>
        <v>252000</v>
      </c>
    </row>
    <row r="31" spans="1:22" ht="18.75" customHeight="1">
      <c r="A31" s="94">
        <v>200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:22" ht="15.75">
      <c r="A32" s="95">
        <v>201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ht="15.75">
      <c r="A33" s="95">
        <v>203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:22" ht="15.75">
      <c r="A34" s="95">
        <v>204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ht="15.75">
      <c r="A35" s="95">
        <v>205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ht="15.75">
      <c r="A36" s="95">
        <v>206</v>
      </c>
      <c r="B36" s="109"/>
      <c r="C36" s="109">
        <v>1600</v>
      </c>
      <c r="D36" s="109">
        <v>2500</v>
      </c>
      <c r="E36" s="109"/>
      <c r="F36" s="109"/>
      <c r="G36" s="109">
        <v>1600</v>
      </c>
      <c r="H36" s="109">
        <v>0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ht="15.75">
      <c r="A37" s="95">
        <v>207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spans="1:22" ht="15.75">
      <c r="A38" s="95">
        <v>208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  <row r="39" spans="1:22" ht="15.75">
      <c r="A39" s="95">
        <v>211</v>
      </c>
      <c r="B39" s="109"/>
      <c r="C39" s="109"/>
      <c r="D39" s="109"/>
      <c r="E39" s="109"/>
      <c r="F39" s="109"/>
      <c r="G39" s="109">
        <v>0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0" spans="1:22" ht="15.75">
      <c r="A40" s="100" t="s">
        <v>12</v>
      </c>
      <c r="B40" s="110">
        <f aca="true" t="shared" si="3" ref="B40:U40">SUM(B32:B39)</f>
        <v>0</v>
      </c>
      <c r="C40" s="110">
        <f>SUM(C31:C39)</f>
        <v>1600</v>
      </c>
      <c r="D40" s="110">
        <f t="shared" si="3"/>
        <v>2500</v>
      </c>
      <c r="E40" s="110">
        <f t="shared" si="3"/>
        <v>0</v>
      </c>
      <c r="F40" s="110">
        <f t="shared" si="3"/>
        <v>0</v>
      </c>
      <c r="G40" s="110">
        <f>SUM(G32:G39)</f>
        <v>1600</v>
      </c>
      <c r="H40" s="110">
        <v>0</v>
      </c>
      <c r="I40" s="110">
        <f t="shared" si="3"/>
        <v>0</v>
      </c>
      <c r="J40" s="110">
        <f t="shared" si="3"/>
        <v>0</v>
      </c>
      <c r="K40" s="110"/>
      <c r="L40" s="110">
        <f t="shared" si="3"/>
        <v>0</v>
      </c>
      <c r="M40" s="110">
        <f t="shared" si="3"/>
        <v>0</v>
      </c>
      <c r="N40" s="110">
        <f t="shared" si="3"/>
        <v>0</v>
      </c>
      <c r="O40" s="110">
        <f t="shared" si="3"/>
        <v>0</v>
      </c>
      <c r="P40" s="110">
        <f t="shared" si="3"/>
        <v>0</v>
      </c>
      <c r="Q40" s="110">
        <f t="shared" si="3"/>
        <v>0</v>
      </c>
      <c r="R40" s="110">
        <f t="shared" si="3"/>
        <v>0</v>
      </c>
      <c r="S40" s="110">
        <f t="shared" si="3"/>
        <v>0</v>
      </c>
      <c r="T40" s="110">
        <f t="shared" si="3"/>
        <v>0</v>
      </c>
      <c r="U40" s="110">
        <f t="shared" si="3"/>
        <v>0</v>
      </c>
      <c r="V40" s="110">
        <f>SUM(B40:U40)</f>
        <v>5700</v>
      </c>
    </row>
    <row r="41" spans="1:22" ht="18.75" customHeight="1">
      <c r="A41" s="102" t="s">
        <v>13</v>
      </c>
      <c r="B41" s="111"/>
      <c r="C41" s="111">
        <v>12919.5</v>
      </c>
      <c r="D41" s="111">
        <v>18280</v>
      </c>
      <c r="E41" s="111"/>
      <c r="F41" s="111"/>
      <c r="G41" s="111">
        <v>6400</v>
      </c>
      <c r="H41" s="111">
        <v>0</v>
      </c>
      <c r="I41" s="111">
        <v>0</v>
      </c>
      <c r="J41" s="111"/>
      <c r="K41" s="111"/>
      <c r="L41" s="111"/>
      <c r="M41" s="111">
        <v>6000</v>
      </c>
      <c r="N41" s="111"/>
      <c r="O41" s="111"/>
      <c r="P41" s="111">
        <v>0</v>
      </c>
      <c r="Q41" s="111"/>
      <c r="R41" s="111"/>
      <c r="S41" s="111"/>
      <c r="T41" s="111"/>
      <c r="U41" s="111"/>
      <c r="V41" s="195">
        <f>SUM(B41:U41)</f>
        <v>43599.5</v>
      </c>
    </row>
    <row r="42" spans="1:22" ht="15.75">
      <c r="A42" s="94">
        <v>250</v>
      </c>
      <c r="B42" s="109"/>
      <c r="C42" s="109"/>
      <c r="D42" s="177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203"/>
      <c r="R42" s="109"/>
      <c r="S42" s="109"/>
      <c r="T42" s="109"/>
      <c r="U42" s="109"/>
      <c r="V42" s="109"/>
    </row>
    <row r="43" spans="1:22" ht="15.75">
      <c r="A43" s="95">
        <v>251</v>
      </c>
      <c r="B43" s="109"/>
      <c r="C43" s="109">
        <v>21820</v>
      </c>
      <c r="D43" s="177"/>
      <c r="E43" s="109"/>
      <c r="F43" s="109"/>
      <c r="G43" s="109">
        <v>13000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2" ht="15.75">
      <c r="A44" s="95">
        <v>252</v>
      </c>
      <c r="B44" s="109"/>
      <c r="C44" s="109">
        <v>3750</v>
      </c>
      <c r="D44" s="177"/>
      <c r="E44" s="109"/>
      <c r="F44" s="109"/>
      <c r="G44" s="109"/>
      <c r="H44" s="109"/>
      <c r="I44" s="109"/>
      <c r="J44" s="109"/>
      <c r="K44" s="109"/>
      <c r="L44" s="109">
        <v>96830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1:22" ht="15.75">
      <c r="A45" s="95">
        <v>253</v>
      </c>
      <c r="B45" s="109"/>
      <c r="C45" s="109"/>
      <c r="D45" s="177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78">
        <v>29040</v>
      </c>
      <c r="Q45" s="109"/>
      <c r="R45" s="109"/>
      <c r="S45" s="109"/>
      <c r="T45" s="109"/>
      <c r="U45" s="109"/>
      <c r="V45" s="109"/>
    </row>
    <row r="46" spans="1:22" ht="15.75">
      <c r="A46" s="95">
        <v>254</v>
      </c>
      <c r="B46" s="109"/>
      <c r="C46" s="109">
        <v>3440</v>
      </c>
      <c r="D46" s="177"/>
      <c r="E46" s="109">
        <v>21000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78"/>
      <c r="Q46" s="109"/>
      <c r="R46" s="109"/>
      <c r="S46" s="109"/>
      <c r="T46" s="109"/>
      <c r="U46" s="109"/>
      <c r="V46" s="109"/>
    </row>
    <row r="47" spans="1:25" ht="15.75">
      <c r="A47" s="95">
        <v>255</v>
      </c>
      <c r="B47" s="109"/>
      <c r="C47" s="109"/>
      <c r="D47" s="177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78"/>
      <c r="Q47" s="109"/>
      <c r="R47" s="109"/>
      <c r="S47" s="109"/>
      <c r="T47" s="109"/>
      <c r="U47" s="109" t="s">
        <v>321</v>
      </c>
      <c r="V47" s="109"/>
      <c r="X47" s="179"/>
      <c r="Y47" s="180"/>
    </row>
    <row r="48" spans="1:25" ht="15.75">
      <c r="A48" s="100" t="s">
        <v>12</v>
      </c>
      <c r="B48" s="110">
        <f aca="true" t="shared" si="4" ref="B48:U48">SUM(B43:B47)</f>
        <v>0</v>
      </c>
      <c r="C48" s="110">
        <f t="shared" si="4"/>
        <v>29010</v>
      </c>
      <c r="D48" s="110">
        <f t="shared" si="4"/>
        <v>0</v>
      </c>
      <c r="E48" s="110">
        <f t="shared" si="4"/>
        <v>21000</v>
      </c>
      <c r="F48" s="110">
        <f t="shared" si="4"/>
        <v>0</v>
      </c>
      <c r="G48" s="110">
        <f t="shared" si="4"/>
        <v>13000</v>
      </c>
      <c r="H48" s="110">
        <f t="shared" si="4"/>
        <v>0</v>
      </c>
      <c r="I48" s="110">
        <f t="shared" si="4"/>
        <v>0</v>
      </c>
      <c r="J48" s="110">
        <f t="shared" si="4"/>
        <v>0</v>
      </c>
      <c r="K48" s="110"/>
      <c r="L48" s="110">
        <f t="shared" si="4"/>
        <v>96830</v>
      </c>
      <c r="M48" s="110">
        <f t="shared" si="4"/>
        <v>0</v>
      </c>
      <c r="N48" s="110">
        <f t="shared" si="4"/>
        <v>0</v>
      </c>
      <c r="O48" s="110">
        <f t="shared" si="4"/>
        <v>0</v>
      </c>
      <c r="P48" s="110">
        <f t="shared" si="4"/>
        <v>29040</v>
      </c>
      <c r="Q48" s="110">
        <f t="shared" si="4"/>
        <v>0</v>
      </c>
      <c r="R48" s="110">
        <f t="shared" si="4"/>
        <v>0</v>
      </c>
      <c r="S48" s="110">
        <f t="shared" si="4"/>
        <v>0</v>
      </c>
      <c r="T48" s="110">
        <f t="shared" si="4"/>
        <v>0</v>
      </c>
      <c r="U48" s="110">
        <f t="shared" si="4"/>
        <v>0</v>
      </c>
      <c r="V48" s="194">
        <f>SUM(B48:U48)</f>
        <v>188880</v>
      </c>
      <c r="X48" s="179"/>
      <c r="Y48" s="180"/>
    </row>
    <row r="49" spans="1:24" ht="15.75">
      <c r="A49" s="102" t="s">
        <v>13</v>
      </c>
      <c r="B49" s="111"/>
      <c r="C49" s="111">
        <v>550546.02</v>
      </c>
      <c r="D49" s="111"/>
      <c r="E49" s="111">
        <v>21000</v>
      </c>
      <c r="F49" s="111"/>
      <c r="G49" s="111">
        <v>40450</v>
      </c>
      <c r="H49" s="111">
        <v>0</v>
      </c>
      <c r="I49" s="111"/>
      <c r="J49" s="111"/>
      <c r="K49" s="111"/>
      <c r="L49" s="111">
        <v>96830</v>
      </c>
      <c r="M49" s="111"/>
      <c r="N49" s="111"/>
      <c r="O49" s="111"/>
      <c r="P49" s="111">
        <v>29040</v>
      </c>
      <c r="Q49" s="111"/>
      <c r="R49" s="111"/>
      <c r="S49" s="111"/>
      <c r="T49" s="111"/>
      <c r="U49" s="195"/>
      <c r="V49" s="195">
        <f>SUM(B49:U49)</f>
        <v>737866.02</v>
      </c>
      <c r="X49" s="112">
        <v>1237379.84</v>
      </c>
    </row>
    <row r="50" spans="1:24" ht="15.75">
      <c r="A50" s="94">
        <v>270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X50" s="112">
        <f>V49-X49</f>
        <v>-499513.82000000007</v>
      </c>
    </row>
    <row r="51" spans="1:22" ht="15.75">
      <c r="A51" s="95">
        <v>271</v>
      </c>
      <c r="B51" s="109"/>
      <c r="C51" s="109">
        <v>510</v>
      </c>
      <c r="D51" s="109">
        <v>1750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</row>
    <row r="52" spans="1:22" ht="15.75">
      <c r="A52" s="95">
        <v>272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>
        <v>7250</v>
      </c>
      <c r="N52" s="109"/>
      <c r="O52" s="109"/>
      <c r="P52" s="109"/>
      <c r="Q52" s="109"/>
      <c r="R52" s="109"/>
      <c r="S52" s="109"/>
      <c r="T52" s="109"/>
      <c r="U52" s="109"/>
      <c r="V52" s="109"/>
    </row>
    <row r="53" spans="1:22" ht="15.75">
      <c r="A53" s="95">
        <v>273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</row>
    <row r="54" spans="1:22" ht="15.75">
      <c r="A54" s="95">
        <v>274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</row>
    <row r="55" spans="1:22" ht="15.75">
      <c r="A55" s="95">
        <v>275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2" ht="15.75">
      <c r="A56" s="95">
        <v>276</v>
      </c>
      <c r="B56" s="109"/>
      <c r="C56" s="109">
        <v>7540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>
        <v>500</v>
      </c>
      <c r="N56" s="109"/>
      <c r="O56" s="109"/>
      <c r="P56" s="109"/>
      <c r="Q56" s="109"/>
      <c r="R56" s="109"/>
      <c r="S56" s="109"/>
      <c r="T56" s="109"/>
      <c r="U56" s="109"/>
      <c r="V56" s="109"/>
    </row>
    <row r="57" spans="1:22" ht="15.75">
      <c r="A57" s="95">
        <v>277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</row>
    <row r="58" spans="1:22" ht="15.75">
      <c r="A58" s="95">
        <v>278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</row>
    <row r="59" spans="1:22" ht="15.75">
      <c r="A59" s="95">
        <v>279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</row>
    <row r="60" spans="1:22" ht="15.75">
      <c r="A60" s="95">
        <v>281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</row>
    <row r="61" spans="1:22" ht="15.75">
      <c r="A61" s="95">
        <v>282</v>
      </c>
      <c r="B61" s="109"/>
      <c r="C61" s="109"/>
      <c r="D61" s="109"/>
      <c r="E61" s="109"/>
      <c r="F61" s="109"/>
      <c r="G61" s="109"/>
      <c r="H61" s="109">
        <v>10200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</row>
    <row r="62" spans="1:22" ht="15.75">
      <c r="A62" s="95">
        <v>283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</row>
    <row r="63" spans="1:22" ht="15.75">
      <c r="A63" s="95">
        <v>284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</row>
    <row r="64" spans="1:22" ht="15.75">
      <c r="A64" s="95">
        <v>286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</row>
    <row r="65" spans="1:22" ht="15.75">
      <c r="A65" s="95">
        <v>288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</row>
    <row r="66" spans="1:22" ht="15.75">
      <c r="A66" s="100" t="s">
        <v>12</v>
      </c>
      <c r="B66" s="110">
        <f aca="true" t="shared" si="5" ref="B66:T66">SUM(B51:B65)</f>
        <v>0</v>
      </c>
      <c r="C66" s="110">
        <f t="shared" si="5"/>
        <v>8050</v>
      </c>
      <c r="D66" s="110">
        <f t="shared" si="5"/>
        <v>1750</v>
      </c>
      <c r="E66" s="110">
        <f t="shared" si="5"/>
        <v>0</v>
      </c>
      <c r="F66" s="110">
        <f t="shared" si="5"/>
        <v>0</v>
      </c>
      <c r="G66" s="110"/>
      <c r="H66" s="110">
        <f t="shared" si="5"/>
        <v>10200</v>
      </c>
      <c r="I66" s="110">
        <f t="shared" si="5"/>
        <v>0</v>
      </c>
      <c r="J66" s="110">
        <f t="shared" si="5"/>
        <v>0</v>
      </c>
      <c r="K66" s="110"/>
      <c r="L66" s="110">
        <f t="shared" si="5"/>
        <v>0</v>
      </c>
      <c r="M66" s="110">
        <f t="shared" si="5"/>
        <v>7750</v>
      </c>
      <c r="N66" s="110">
        <f t="shared" si="5"/>
        <v>0</v>
      </c>
      <c r="O66" s="110">
        <f t="shared" si="5"/>
        <v>0</v>
      </c>
      <c r="P66" s="110">
        <f t="shared" si="5"/>
        <v>0</v>
      </c>
      <c r="Q66" s="110">
        <f t="shared" si="5"/>
        <v>0</v>
      </c>
      <c r="R66" s="110">
        <f t="shared" si="5"/>
        <v>0</v>
      </c>
      <c r="S66" s="110">
        <f t="shared" si="5"/>
        <v>0</v>
      </c>
      <c r="T66" s="110">
        <f t="shared" si="5"/>
        <v>0</v>
      </c>
      <c r="U66" s="110">
        <f>SUM(U51:U62)</f>
        <v>0</v>
      </c>
      <c r="V66" s="110">
        <f>SUM(B66:U66)</f>
        <v>27750</v>
      </c>
    </row>
    <row r="67" spans="1:24" ht="15.75">
      <c r="A67" s="102" t="s">
        <v>13</v>
      </c>
      <c r="B67" s="111"/>
      <c r="C67" s="111">
        <v>69735</v>
      </c>
      <c r="D67" s="111">
        <v>20065</v>
      </c>
      <c r="E67" s="111"/>
      <c r="F67" s="111"/>
      <c r="G67" s="111"/>
      <c r="H67" s="111">
        <v>22800</v>
      </c>
      <c r="I67" s="111">
        <v>0</v>
      </c>
      <c r="J67" s="111"/>
      <c r="K67" s="111"/>
      <c r="L67" s="111"/>
      <c r="M67" s="111">
        <v>17353</v>
      </c>
      <c r="N67" s="111"/>
      <c r="O67" s="111"/>
      <c r="P67" s="111"/>
      <c r="Q67" s="111"/>
      <c r="R67" s="111"/>
      <c r="S67" s="111"/>
      <c r="T67" s="111"/>
      <c r="U67" s="111"/>
      <c r="V67" s="111">
        <f>SUM(B67:U67)</f>
        <v>129953</v>
      </c>
      <c r="X67" s="112">
        <v>529881.65</v>
      </c>
    </row>
    <row r="68" spans="1:24" ht="15.75">
      <c r="A68" s="94">
        <v>300</v>
      </c>
      <c r="B68" s="109"/>
      <c r="C68" s="177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X68" s="112">
        <f>V67-X67</f>
        <v>-399928.65</v>
      </c>
    </row>
    <row r="69" spans="1:22" ht="15.75">
      <c r="A69" s="95">
        <v>301</v>
      </c>
      <c r="B69" s="109"/>
      <c r="C69" s="177"/>
      <c r="D69" s="109"/>
      <c r="E69" s="109"/>
      <c r="F69" s="109"/>
      <c r="G69" s="109"/>
      <c r="H69" s="109">
        <v>0</v>
      </c>
      <c r="I69" s="109"/>
      <c r="J69" s="109"/>
      <c r="K69" s="109"/>
      <c r="L69" s="109"/>
      <c r="M69" s="109">
        <v>0</v>
      </c>
      <c r="N69" s="109"/>
      <c r="O69" s="109"/>
      <c r="P69" s="109"/>
      <c r="Q69" s="109"/>
      <c r="R69" s="109"/>
      <c r="S69" s="109"/>
      <c r="T69" s="109"/>
      <c r="U69" s="109"/>
      <c r="V69" s="109"/>
    </row>
    <row r="70" spans="1:22" ht="15.75">
      <c r="A70" s="95">
        <v>302</v>
      </c>
      <c r="B70" s="109"/>
      <c r="C70" s="177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</row>
    <row r="71" spans="1:22" ht="15.75">
      <c r="A71" s="95">
        <v>303</v>
      </c>
      <c r="B71" s="109"/>
      <c r="C71" s="177">
        <v>117.7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</row>
    <row r="72" spans="1:22" ht="15.75">
      <c r="A72" s="95">
        <v>304</v>
      </c>
      <c r="B72" s="109"/>
      <c r="C72" s="177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3" spans="1:22" ht="15.75">
      <c r="A73" s="95">
        <v>305</v>
      </c>
      <c r="B73" s="109"/>
      <c r="C73" s="177">
        <v>3531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</row>
    <row r="74" spans="1:22" ht="15.75">
      <c r="A74" s="100" t="s">
        <v>12</v>
      </c>
      <c r="B74" s="110">
        <f>SUM(B69:B73)</f>
        <v>0</v>
      </c>
      <c r="C74" s="110">
        <f>SUM(C69:C73)</f>
        <v>3648.7</v>
      </c>
      <c r="D74" s="110">
        <f>SUM(D69:D73)</f>
        <v>0</v>
      </c>
      <c r="E74" s="110"/>
      <c r="F74" s="110">
        <f>SUM(F69:F73)</f>
        <v>0</v>
      </c>
      <c r="G74" s="110">
        <v>0</v>
      </c>
      <c r="H74" s="110">
        <f>SUM(H69:H73)</f>
        <v>0</v>
      </c>
      <c r="I74" s="110">
        <f>SUM(I69:I73)</f>
        <v>0</v>
      </c>
      <c r="J74" s="110"/>
      <c r="K74" s="110"/>
      <c r="L74" s="110">
        <f>SUM(L69:L73)</f>
        <v>0</v>
      </c>
      <c r="M74" s="110">
        <f>SUM(M69:M73)</f>
        <v>0</v>
      </c>
      <c r="N74" s="110"/>
      <c r="O74" s="110">
        <f>SUM(O69:O73)</f>
        <v>0</v>
      </c>
      <c r="P74" s="110">
        <f>SUM(P69:P73)</f>
        <v>0</v>
      </c>
      <c r="Q74" s="110"/>
      <c r="R74" s="110">
        <f>SUM(R69:R73)</f>
        <v>0</v>
      </c>
      <c r="S74" s="110">
        <f>SUM(S69:S73)</f>
        <v>0</v>
      </c>
      <c r="T74" s="110">
        <f>SUM(T69:T73)</f>
        <v>0</v>
      </c>
      <c r="U74" s="110">
        <f>SUM(U69:U73)</f>
        <v>0</v>
      </c>
      <c r="V74" s="110">
        <f>SUM(B74:U74)</f>
        <v>3648.7</v>
      </c>
    </row>
    <row r="75" spans="1:24" ht="15.75">
      <c r="A75" s="102" t="s">
        <v>13</v>
      </c>
      <c r="B75" s="111"/>
      <c r="C75" s="111">
        <v>34455.52</v>
      </c>
      <c r="D75" s="111"/>
      <c r="E75" s="111"/>
      <c r="F75" s="111"/>
      <c r="G75" s="111">
        <v>473.38</v>
      </c>
      <c r="H75" s="111">
        <v>0</v>
      </c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>
        <f>SUM(A75:U75)</f>
        <v>34928.899999999994</v>
      </c>
      <c r="X75" s="112">
        <v>102881.85</v>
      </c>
    </row>
    <row r="76" spans="1:24" ht="15.75">
      <c r="A76" s="94">
        <v>400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X76" s="112">
        <f>X75-V75</f>
        <v>67952.95000000001</v>
      </c>
    </row>
    <row r="77" spans="1:22" ht="15.75">
      <c r="A77" s="95">
        <v>402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</row>
    <row r="78" spans="1:22" ht="15.75">
      <c r="A78" s="95">
        <v>403</v>
      </c>
      <c r="B78" s="109"/>
      <c r="C78" s="109"/>
      <c r="D78" s="109"/>
      <c r="E78" s="109"/>
      <c r="F78" s="109"/>
      <c r="G78" s="109"/>
      <c r="H78" s="109">
        <v>12000</v>
      </c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</row>
    <row r="79" spans="1:22" ht="15.75">
      <c r="A79" s="100" t="s">
        <v>12</v>
      </c>
      <c r="B79" s="110">
        <f>SUM(B78)</f>
        <v>0</v>
      </c>
      <c r="C79" s="110">
        <f>SUM(C78)</f>
        <v>0</v>
      </c>
      <c r="D79" s="110">
        <f aca="true" t="shared" si="6" ref="D79:U79">SUM(D78)</f>
        <v>0</v>
      </c>
      <c r="E79" s="110">
        <f t="shared" si="6"/>
        <v>0</v>
      </c>
      <c r="F79" s="110">
        <f t="shared" si="6"/>
        <v>0</v>
      </c>
      <c r="G79" s="110"/>
      <c r="H79" s="110">
        <f t="shared" si="6"/>
        <v>12000</v>
      </c>
      <c r="I79" s="110">
        <f t="shared" si="6"/>
        <v>0</v>
      </c>
      <c r="J79" s="110">
        <f t="shared" si="6"/>
        <v>0</v>
      </c>
      <c r="K79" s="110"/>
      <c r="L79" s="110">
        <f t="shared" si="6"/>
        <v>0</v>
      </c>
      <c r="M79" s="110">
        <f t="shared" si="6"/>
        <v>0</v>
      </c>
      <c r="N79" s="110">
        <f t="shared" si="6"/>
        <v>0</v>
      </c>
      <c r="O79" s="110">
        <f t="shared" si="6"/>
        <v>0</v>
      </c>
      <c r="P79" s="110">
        <f t="shared" si="6"/>
        <v>0</v>
      </c>
      <c r="Q79" s="110">
        <f t="shared" si="6"/>
        <v>0</v>
      </c>
      <c r="R79" s="110">
        <f t="shared" si="6"/>
        <v>0</v>
      </c>
      <c r="S79" s="110">
        <f t="shared" si="6"/>
        <v>0</v>
      </c>
      <c r="T79" s="110">
        <f t="shared" si="6"/>
        <v>0</v>
      </c>
      <c r="U79" s="110">
        <f t="shared" si="6"/>
        <v>0</v>
      </c>
      <c r="V79" s="110">
        <f>SUM(B79:U79)</f>
        <v>12000</v>
      </c>
    </row>
    <row r="80" spans="1:22" ht="15.75">
      <c r="A80" s="102" t="s">
        <v>13</v>
      </c>
      <c r="B80" s="111"/>
      <c r="C80" s="111">
        <v>40000</v>
      </c>
      <c r="D80" s="111"/>
      <c r="E80" s="111"/>
      <c r="F80" s="111"/>
      <c r="G80" s="111"/>
      <c r="H80" s="111">
        <v>642000</v>
      </c>
      <c r="I80" s="111">
        <v>0</v>
      </c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>
        <f>SUM(B80:U80)</f>
        <v>682000</v>
      </c>
    </row>
    <row r="81" spans="1:22" ht="15.75">
      <c r="A81" s="94">
        <v>450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</row>
    <row r="82" spans="1:22" ht="15.75">
      <c r="A82" s="95">
        <v>451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</row>
    <row r="83" spans="1:22" ht="15.75">
      <c r="A83" s="95">
        <v>453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</row>
    <row r="84" spans="1:22" ht="15.75">
      <c r="A84" s="95">
        <v>456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</row>
    <row r="85" spans="1:22" ht="15.75">
      <c r="A85" s="95">
        <v>459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</row>
    <row r="86" spans="1:22" ht="15.75">
      <c r="A86" s="95">
        <v>466</v>
      </c>
      <c r="B86" s="109"/>
      <c r="C86" s="109"/>
      <c r="D86" s="109"/>
      <c r="E86" s="109">
        <v>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</row>
    <row r="87" spans="1:22" ht="15.75">
      <c r="A87" s="95">
        <v>467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</row>
    <row r="88" spans="1:22" ht="15.75">
      <c r="A88" s="100" t="s">
        <v>12</v>
      </c>
      <c r="B88" s="110">
        <f>SUM(B82:B87)</f>
        <v>0</v>
      </c>
      <c r="C88" s="110">
        <f>SUM(C82:C87)</f>
        <v>0</v>
      </c>
      <c r="D88" s="110">
        <f>SUM(D82:D87)</f>
        <v>0</v>
      </c>
      <c r="E88" s="110"/>
      <c r="F88" s="110">
        <f aca="true" t="shared" si="7" ref="F88:P88">SUM(F82:F87)</f>
        <v>0</v>
      </c>
      <c r="G88" s="110"/>
      <c r="H88" s="110">
        <f t="shared" si="7"/>
        <v>0</v>
      </c>
      <c r="I88" s="110">
        <f t="shared" si="7"/>
        <v>0</v>
      </c>
      <c r="J88" s="110">
        <f t="shared" si="7"/>
        <v>0</v>
      </c>
      <c r="K88" s="110"/>
      <c r="L88" s="110">
        <f t="shared" si="7"/>
        <v>0</v>
      </c>
      <c r="M88" s="110">
        <f t="shared" si="7"/>
        <v>0</v>
      </c>
      <c r="N88" s="110">
        <f t="shared" si="7"/>
        <v>0</v>
      </c>
      <c r="O88" s="110">
        <f t="shared" si="7"/>
        <v>0</v>
      </c>
      <c r="P88" s="110">
        <f t="shared" si="7"/>
        <v>0</v>
      </c>
      <c r="Q88" s="110"/>
      <c r="R88" s="110">
        <f>SUM(R82:R87)</f>
        <v>0</v>
      </c>
      <c r="S88" s="110">
        <f>SUM(S82:S87)</f>
        <v>0</v>
      </c>
      <c r="T88" s="110">
        <f>SUM(T82:T87)</f>
        <v>0</v>
      </c>
      <c r="U88" s="110">
        <f>SUM(U82:U87)</f>
        <v>0</v>
      </c>
      <c r="V88" s="110">
        <f>SUM(B88:U88)</f>
        <v>0</v>
      </c>
    </row>
    <row r="89" spans="1:22" ht="15.75">
      <c r="A89" s="102" t="s">
        <v>13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>
        <f>SUM(B89:U89)</f>
        <v>0</v>
      </c>
    </row>
    <row r="90" spans="1:22" ht="15.75">
      <c r="A90" s="94">
        <v>500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</row>
    <row r="91" spans="1:22" ht="15.75">
      <c r="A91" s="95">
        <v>508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</row>
    <row r="92" spans="1:22" ht="15.75">
      <c r="A92" s="95">
        <v>509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</row>
    <row r="93" spans="1:22" ht="15.75">
      <c r="A93" s="95">
        <v>513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</row>
    <row r="94" spans="1:22" ht="15.75">
      <c r="A94" s="95">
        <v>516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>
        <v>0</v>
      </c>
      <c r="O94" s="109"/>
      <c r="P94" s="109"/>
      <c r="Q94" s="109"/>
      <c r="R94" s="109"/>
      <c r="S94" s="109"/>
      <c r="T94" s="109"/>
      <c r="U94" s="109"/>
      <c r="V94" s="109"/>
    </row>
    <row r="95" spans="1:22" ht="15.75">
      <c r="A95" s="95">
        <v>518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</row>
    <row r="96" spans="1:22" ht="15.75">
      <c r="A96" s="95">
        <v>519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</row>
    <row r="97" spans="1:22" ht="15.75">
      <c r="A97" s="100" t="s">
        <v>12</v>
      </c>
      <c r="B97" s="110">
        <f>SUM(B91:B96)</f>
        <v>0</v>
      </c>
      <c r="C97" s="110">
        <f>SUM(C91:C96)</f>
        <v>0</v>
      </c>
      <c r="D97" s="110">
        <f>SUM(D91:D96)</f>
        <v>0</v>
      </c>
      <c r="E97" s="110"/>
      <c r="F97" s="110">
        <f aca="true" t="shared" si="8" ref="F97:U97">SUM(F91:F96)</f>
        <v>0</v>
      </c>
      <c r="G97" s="110"/>
      <c r="H97" s="110">
        <f t="shared" si="8"/>
        <v>0</v>
      </c>
      <c r="I97" s="110">
        <f t="shared" si="8"/>
        <v>0</v>
      </c>
      <c r="J97" s="110">
        <f t="shared" si="8"/>
        <v>0</v>
      </c>
      <c r="K97" s="110"/>
      <c r="L97" s="110">
        <f t="shared" si="8"/>
        <v>0</v>
      </c>
      <c r="M97" s="110">
        <f t="shared" si="8"/>
        <v>0</v>
      </c>
      <c r="N97" s="110">
        <f t="shared" si="8"/>
        <v>0</v>
      </c>
      <c r="O97" s="110">
        <f t="shared" si="8"/>
        <v>0</v>
      </c>
      <c r="P97" s="110">
        <f t="shared" si="8"/>
        <v>0</v>
      </c>
      <c r="Q97" s="110">
        <f t="shared" si="8"/>
        <v>0</v>
      </c>
      <c r="R97" s="110">
        <f t="shared" si="8"/>
        <v>0</v>
      </c>
      <c r="S97" s="110">
        <f t="shared" si="8"/>
        <v>0</v>
      </c>
      <c r="T97" s="110">
        <f t="shared" si="8"/>
        <v>0</v>
      </c>
      <c r="U97" s="110">
        <f t="shared" si="8"/>
        <v>0</v>
      </c>
      <c r="V97" s="110">
        <f>SUM(B97:U97)</f>
        <v>0</v>
      </c>
    </row>
    <row r="98" spans="1:22" ht="15.75">
      <c r="A98" s="102" t="s">
        <v>13</v>
      </c>
      <c r="B98" s="111"/>
      <c r="C98" s="111"/>
      <c r="D98" s="111">
        <v>0</v>
      </c>
      <c r="E98" s="111"/>
      <c r="F98" s="111">
        <v>0</v>
      </c>
      <c r="G98" s="111"/>
      <c r="H98" s="111">
        <v>0</v>
      </c>
      <c r="I98" s="111">
        <v>0</v>
      </c>
      <c r="J98" s="111">
        <v>0</v>
      </c>
      <c r="K98" s="111"/>
      <c r="L98" s="111">
        <v>0</v>
      </c>
      <c r="M98" s="111">
        <v>0</v>
      </c>
      <c r="N98" s="111"/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v>0</v>
      </c>
      <c r="U98" s="111">
        <v>0</v>
      </c>
      <c r="V98" s="111">
        <f>SUM(B98:U98)</f>
        <v>0</v>
      </c>
    </row>
    <row r="99" spans="1:22" ht="15.75">
      <c r="A99" s="94">
        <v>550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</row>
    <row r="100" spans="1:22" ht="15.75">
      <c r="A100" s="95">
        <v>553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</row>
    <row r="101" spans="1:22" ht="15.75">
      <c r="A101" s="95">
        <v>554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</row>
    <row r="102" spans="1:22" ht="15.75">
      <c r="A102" s="100" t="s">
        <v>12</v>
      </c>
      <c r="B102" s="110">
        <f aca="true" t="shared" si="9" ref="B102:U102">SUM(B100:B101)</f>
        <v>0</v>
      </c>
      <c r="C102" s="110">
        <f t="shared" si="9"/>
        <v>0</v>
      </c>
      <c r="D102" s="110">
        <f t="shared" si="9"/>
        <v>0</v>
      </c>
      <c r="E102" s="110">
        <f t="shared" si="9"/>
        <v>0</v>
      </c>
      <c r="F102" s="110">
        <f t="shared" si="9"/>
        <v>0</v>
      </c>
      <c r="G102" s="110"/>
      <c r="H102" s="110">
        <f t="shared" si="9"/>
        <v>0</v>
      </c>
      <c r="I102" s="110">
        <f t="shared" si="9"/>
        <v>0</v>
      </c>
      <c r="J102" s="110">
        <f t="shared" si="9"/>
        <v>0</v>
      </c>
      <c r="K102" s="110"/>
      <c r="L102" s="110">
        <f t="shared" si="9"/>
        <v>0</v>
      </c>
      <c r="M102" s="110">
        <f t="shared" si="9"/>
        <v>0</v>
      </c>
      <c r="N102" s="110">
        <f t="shared" si="9"/>
        <v>0</v>
      </c>
      <c r="O102" s="110">
        <f t="shared" si="9"/>
        <v>0</v>
      </c>
      <c r="P102" s="110">
        <f t="shared" si="9"/>
        <v>0</v>
      </c>
      <c r="Q102" s="110">
        <f t="shared" si="9"/>
        <v>0</v>
      </c>
      <c r="R102" s="110">
        <f t="shared" si="9"/>
        <v>0</v>
      </c>
      <c r="S102" s="110">
        <f t="shared" si="9"/>
        <v>0</v>
      </c>
      <c r="T102" s="110">
        <f t="shared" si="9"/>
        <v>0</v>
      </c>
      <c r="U102" s="110">
        <f t="shared" si="9"/>
        <v>0</v>
      </c>
      <c r="V102" s="110">
        <f>SUM(B102:U102)</f>
        <v>0</v>
      </c>
    </row>
    <row r="103" spans="1:22" ht="15.75">
      <c r="A103" s="102" t="s">
        <v>13</v>
      </c>
      <c r="B103" s="111">
        <v>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>
        <v>0</v>
      </c>
      <c r="N103" s="111"/>
      <c r="O103" s="111">
        <v>0</v>
      </c>
      <c r="P103" s="111">
        <v>0</v>
      </c>
      <c r="Q103" s="111">
        <v>0</v>
      </c>
      <c r="R103" s="111">
        <v>0</v>
      </c>
      <c r="S103" s="111"/>
      <c r="T103" s="111"/>
      <c r="U103" s="111"/>
      <c r="V103" s="111">
        <f>SUM(B103:U103)</f>
        <v>0</v>
      </c>
    </row>
    <row r="104" spans="1:22" ht="15.75">
      <c r="A104" s="101" t="s">
        <v>12</v>
      </c>
      <c r="B104" s="113">
        <f aca="true" t="shared" si="10" ref="B104:U104">B11+B19+B24+B29+B40+B48+B66+B74+B79+B88+B102+B97</f>
        <v>8540</v>
      </c>
      <c r="C104" s="113">
        <f t="shared" si="10"/>
        <v>576998.7</v>
      </c>
      <c r="D104" s="113">
        <f t="shared" si="10"/>
        <v>117354</v>
      </c>
      <c r="E104" s="113">
        <f t="shared" si="10"/>
        <v>21000</v>
      </c>
      <c r="F104" s="113">
        <f t="shared" si="10"/>
        <v>0</v>
      </c>
      <c r="G104" s="113">
        <f t="shared" si="10"/>
        <v>30760</v>
      </c>
      <c r="H104" s="113">
        <f>H11+H19+H24+H29+H40+H48+H66+H74+H79+H88+H102+H97</f>
        <v>22200</v>
      </c>
      <c r="I104" s="113">
        <f t="shared" si="10"/>
        <v>0</v>
      </c>
      <c r="J104" s="113">
        <f t="shared" si="10"/>
        <v>0</v>
      </c>
      <c r="K104" s="113"/>
      <c r="L104" s="113">
        <f t="shared" si="10"/>
        <v>96830</v>
      </c>
      <c r="M104" s="113">
        <f t="shared" si="10"/>
        <v>62573</v>
      </c>
      <c r="N104" s="113">
        <f t="shared" si="10"/>
        <v>0</v>
      </c>
      <c r="O104" s="113">
        <f t="shared" si="10"/>
        <v>0</v>
      </c>
      <c r="P104" s="113">
        <f t="shared" si="10"/>
        <v>29040</v>
      </c>
      <c r="Q104" s="113">
        <f t="shared" si="10"/>
        <v>0</v>
      </c>
      <c r="R104" s="113">
        <f t="shared" si="10"/>
        <v>0</v>
      </c>
      <c r="S104" s="113">
        <f t="shared" si="10"/>
        <v>0</v>
      </c>
      <c r="T104" s="113">
        <f t="shared" si="10"/>
        <v>0</v>
      </c>
      <c r="U104" s="113">
        <f t="shared" si="10"/>
        <v>0</v>
      </c>
      <c r="V104" s="110">
        <f>SUM(B104:U104)</f>
        <v>965295.7</v>
      </c>
    </row>
    <row r="105" spans="1:22" ht="16.5" thickBot="1">
      <c r="A105" s="103" t="s">
        <v>13</v>
      </c>
      <c r="B105" s="114">
        <f aca="true" t="shared" si="11" ref="B105:U105">B12+B20+B25+B30+B41+B49+B67+B75+B80+B89+B103+B98</f>
        <v>163364</v>
      </c>
      <c r="C105" s="114">
        <f t="shared" si="11"/>
        <v>2282133.04</v>
      </c>
      <c r="D105" s="114">
        <f>D12+D20+D25+D30+D41+D49+D67+D75+D80+D89+D103+D98</f>
        <v>452349</v>
      </c>
      <c r="E105" s="114">
        <f t="shared" si="11"/>
        <v>21000</v>
      </c>
      <c r="F105" s="114">
        <f t="shared" si="11"/>
        <v>0</v>
      </c>
      <c r="G105" s="114">
        <f t="shared" si="11"/>
        <v>108483.38</v>
      </c>
      <c r="H105" s="114">
        <f>H12+H20+H25+H30+H41+H49+H67+H75+H80+H89+H103+H98</f>
        <v>664800</v>
      </c>
      <c r="I105" s="114">
        <f t="shared" si="11"/>
        <v>0</v>
      </c>
      <c r="J105" s="114">
        <f t="shared" si="11"/>
        <v>0</v>
      </c>
      <c r="K105" s="114"/>
      <c r="L105" s="114">
        <f t="shared" si="11"/>
        <v>96830</v>
      </c>
      <c r="M105" s="114">
        <f t="shared" si="11"/>
        <v>172526</v>
      </c>
      <c r="N105" s="114">
        <f t="shared" si="11"/>
        <v>0</v>
      </c>
      <c r="O105" s="114">
        <f t="shared" si="11"/>
        <v>0</v>
      </c>
      <c r="P105" s="114">
        <f t="shared" si="11"/>
        <v>29040</v>
      </c>
      <c r="Q105" s="114">
        <f t="shared" si="11"/>
        <v>0</v>
      </c>
      <c r="R105" s="114">
        <f t="shared" si="11"/>
        <v>0</v>
      </c>
      <c r="S105" s="114">
        <f t="shared" si="11"/>
        <v>0</v>
      </c>
      <c r="T105" s="114">
        <f t="shared" si="11"/>
        <v>0</v>
      </c>
      <c r="U105" s="114">
        <f t="shared" si="11"/>
        <v>0</v>
      </c>
      <c r="V105" s="114">
        <f>SUM(B105:U105)</f>
        <v>3990525.42</v>
      </c>
    </row>
    <row r="106" spans="2:20" ht="16.5" thickTop="1">
      <c r="B106" s="96"/>
      <c r="D106" s="96"/>
      <c r="E106" s="96"/>
      <c r="F106" s="96"/>
      <c r="G106" s="96"/>
      <c r="H106" s="96"/>
      <c r="I106" s="96"/>
      <c r="J106" s="96"/>
      <c r="K106" s="96"/>
      <c r="L106" s="96"/>
      <c r="O106" s="96"/>
      <c r="P106" s="96"/>
      <c r="Q106" s="96"/>
      <c r="R106" s="96"/>
      <c r="S106" s="96"/>
      <c r="T106" s="96"/>
    </row>
    <row r="107" spans="2:22" ht="15.75">
      <c r="B107" s="96"/>
      <c r="D107" s="96"/>
      <c r="E107" s="96"/>
      <c r="F107" s="96"/>
      <c r="G107" s="96"/>
      <c r="H107" s="96"/>
      <c r="I107" s="96"/>
      <c r="J107" s="96"/>
      <c r="K107" s="96"/>
      <c r="L107" s="96"/>
      <c r="O107" s="96"/>
      <c r="P107" s="96"/>
      <c r="Q107" s="96"/>
      <c r="R107" s="96"/>
      <c r="S107" s="96"/>
      <c r="T107" s="96"/>
      <c r="V107" s="97"/>
    </row>
    <row r="108" spans="2:20" ht="15.75">
      <c r="B108" s="96"/>
      <c r="D108" s="96"/>
      <c r="E108" s="96"/>
      <c r="F108" s="96"/>
      <c r="G108" s="96"/>
      <c r="H108" s="96"/>
      <c r="I108" s="96"/>
      <c r="J108" s="96"/>
      <c r="K108" s="96"/>
      <c r="L108" s="96"/>
      <c r="O108" s="96"/>
      <c r="P108" s="96"/>
      <c r="Q108" s="96"/>
      <c r="R108" s="96"/>
      <c r="S108" s="96"/>
      <c r="T108" s="96"/>
    </row>
    <row r="109" spans="2:20" ht="15.75">
      <c r="B109" s="96"/>
      <c r="D109" s="96"/>
      <c r="E109" s="96"/>
      <c r="F109" s="96"/>
      <c r="G109" s="96"/>
      <c r="H109" s="96"/>
      <c r="I109" s="96"/>
      <c r="J109" s="96"/>
      <c r="K109" s="96"/>
      <c r="L109" s="96"/>
      <c r="O109" s="96"/>
      <c r="P109" s="96"/>
      <c r="Q109" s="96"/>
      <c r="R109" s="96"/>
      <c r="S109" s="96"/>
      <c r="T109" s="96"/>
    </row>
    <row r="111" spans="4:11" ht="15.75">
      <c r="D111" s="115"/>
      <c r="E111" s="115"/>
      <c r="H111" s="98"/>
      <c r="I111" s="98"/>
      <c r="J111" s="98"/>
      <c r="K111" s="98"/>
    </row>
    <row r="112" spans="6:14" ht="15.75">
      <c r="F112" s="96"/>
      <c r="G112" s="96"/>
      <c r="M112" s="99"/>
      <c r="N112" s="99"/>
    </row>
    <row r="113" spans="6:7" ht="15.75">
      <c r="F113" s="96"/>
      <c r="G113" s="96"/>
    </row>
    <row r="114" spans="6:7" ht="15.75">
      <c r="F114" s="99"/>
      <c r="G114" s="99"/>
    </row>
  </sheetData>
  <sheetProtection/>
  <mergeCells count="9">
    <mergeCell ref="A1:V1"/>
    <mergeCell ref="A2:V2"/>
    <mergeCell ref="A3:V3"/>
    <mergeCell ref="C4:D4"/>
    <mergeCell ref="F4:H4"/>
    <mergeCell ref="I4:J4"/>
    <mergeCell ref="M4:N4"/>
    <mergeCell ref="P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2014-02-07T02:39:25Z</cp:lastPrinted>
  <dcterms:created xsi:type="dcterms:W3CDTF">2004-02-23T07:46:31Z</dcterms:created>
  <dcterms:modified xsi:type="dcterms:W3CDTF">2014-08-29T03:24:05Z</dcterms:modified>
  <cp:category/>
  <cp:version/>
  <cp:contentType/>
  <cp:contentStatus/>
</cp:coreProperties>
</file>